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1"/>
  </bookViews>
  <sheets>
    <sheet name="PLAAC Organization" sheetId="1" r:id="rId1"/>
    <sheet name="2005 Projection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<sst xmlns="http://schemas.openxmlformats.org/spreadsheetml/2006/main" count="846" uniqueCount="368">
  <si>
    <t>Helo Brigade</t>
  </si>
  <si>
    <t>Type</t>
  </si>
  <si>
    <t>War Zone</t>
  </si>
  <si>
    <t>Active</t>
  </si>
  <si>
    <t>Reserve</t>
  </si>
  <si>
    <t>Total</t>
  </si>
  <si>
    <t>First Unit</t>
  </si>
  <si>
    <t>Second Unit</t>
  </si>
  <si>
    <t>Third Unit</t>
  </si>
  <si>
    <t>Fourth Unit</t>
  </si>
  <si>
    <t>Fifth Unit</t>
  </si>
  <si>
    <t>Sixth Unit</t>
  </si>
  <si>
    <t>Acft. ID</t>
  </si>
  <si>
    <t>Unit ID</t>
  </si>
  <si>
    <t>Notes</t>
  </si>
  <si>
    <t>First Army Aviation Brigade</t>
  </si>
  <si>
    <t>General</t>
  </si>
  <si>
    <t>Beijing Shi</t>
  </si>
  <si>
    <t>Third Regiment</t>
  </si>
  <si>
    <t>Fourth Regiment</t>
  </si>
  <si>
    <t>Eighth Regiment</t>
  </si>
  <si>
    <t>Av. Training Rgt.</t>
  </si>
  <si>
    <t>13th. Reserve Rgt.</t>
  </si>
  <si>
    <t>14th. Reserve Rgt.</t>
  </si>
  <si>
    <t>???</t>
  </si>
  <si>
    <t>Second Army Aviation Brigade</t>
  </si>
  <si>
    <t>Shanyang</t>
  </si>
  <si>
    <t>Seventh Regiment</t>
  </si>
  <si>
    <t>Ninth Regiment</t>
  </si>
  <si>
    <t>17th. Reserve Rgt.</t>
  </si>
  <si>
    <t>19th. Reserve Rgt.</t>
  </si>
  <si>
    <t>Third Army Aviation Brigade</t>
  </si>
  <si>
    <t>Tianjing</t>
  </si>
  <si>
    <t>First Regiment</t>
  </si>
  <si>
    <t>11th. Reserve Rgt.</t>
  </si>
  <si>
    <t>3rd. Special Unit</t>
  </si>
  <si>
    <t>Fourth Army Aviation Brigade</t>
  </si>
  <si>
    <t>Guangzhou</t>
  </si>
  <si>
    <t>Second Regiment</t>
  </si>
  <si>
    <t>Sixth Regiment</t>
  </si>
  <si>
    <t>12th. Reserve Rgt.</t>
  </si>
  <si>
    <t>16th. Reserve Rgt.</t>
  </si>
  <si>
    <t>First Sp. Av. Unit</t>
  </si>
  <si>
    <t>Hong Kong Sp. Av. Unit</t>
  </si>
  <si>
    <t>Fifth Army Aviation Briagde</t>
  </si>
  <si>
    <t>Shanghai Shi</t>
  </si>
  <si>
    <t>Fifth Regiment</t>
  </si>
  <si>
    <t>2nd. Special Unit</t>
  </si>
  <si>
    <t>15th. Reserve Rgt.</t>
  </si>
  <si>
    <t>4th Special Unit</t>
  </si>
  <si>
    <t>Helo Regiment</t>
  </si>
  <si>
    <t>Superior Unit</t>
  </si>
  <si>
    <t>Parent Organization</t>
  </si>
  <si>
    <t>Location</t>
  </si>
  <si>
    <t>ID Scheme</t>
  </si>
  <si>
    <t>First Army Aviation Regiment</t>
  </si>
  <si>
    <t>Transport</t>
  </si>
  <si>
    <t>Third Brigade</t>
  </si>
  <si>
    <t>54th Group Army</t>
  </si>
  <si>
    <t>10 Mi-17 or 171</t>
  </si>
  <si>
    <t>10 Z-6 (or Z-5)</t>
  </si>
  <si>
    <t>10 Mi-8</t>
  </si>
  <si>
    <t>10 HY-650C/D</t>
  </si>
  <si>
    <t>Xinxiang/Henan</t>
  </si>
  <si>
    <t>LH91xxx</t>
  </si>
  <si>
    <t>Note 12</t>
  </si>
  <si>
    <t>Second Army Aviation Regiment</t>
  </si>
  <si>
    <t>Fourth Brigade</t>
  </si>
  <si>
    <t>13th Group Army</t>
  </si>
  <si>
    <t>10 S-70C</t>
  </si>
  <si>
    <t>Tibet/Lhasa</t>
  </si>
  <si>
    <t>LH92xxx</t>
  </si>
  <si>
    <t>Third Army Aviation Regiment</t>
  </si>
  <si>
    <t>First Brigade</t>
  </si>
  <si>
    <t>21st Group Army</t>
  </si>
  <si>
    <t>12 Z-9A</t>
  </si>
  <si>
    <t>Lanzhou/Boaji</t>
  </si>
  <si>
    <t>LH93xxx</t>
  </si>
  <si>
    <t>Note 11</t>
  </si>
  <si>
    <t>Fourth Army Aviation Regiment</t>
  </si>
  <si>
    <t>Mixed</t>
  </si>
  <si>
    <t>65th Group Army</t>
  </si>
  <si>
    <t>8 SA-342 (Gunship)</t>
  </si>
  <si>
    <t>12 Z-11</t>
  </si>
  <si>
    <t>Luoyang/Henan</t>
  </si>
  <si>
    <t>LH94xxx</t>
  </si>
  <si>
    <t>Fifth Army Aviation Regiment</t>
  </si>
  <si>
    <t>Fifth Brigade</t>
  </si>
  <si>
    <t>First Group Army</t>
  </si>
  <si>
    <t>Fujian/Huzhou</t>
  </si>
  <si>
    <t>LH95xxx</t>
  </si>
  <si>
    <t>Sixth Army Aviation Regiment</t>
  </si>
  <si>
    <t>42nd Group Army</t>
  </si>
  <si>
    <t>12 Z-9B</t>
  </si>
  <si>
    <t>Guangzhou/San Shui</t>
  </si>
  <si>
    <t>LH96xxx</t>
  </si>
  <si>
    <t>Seventh Army Aviation Regiment</t>
  </si>
  <si>
    <t>Second Brigade</t>
  </si>
  <si>
    <t>23rd Group Army</t>
  </si>
  <si>
    <t>Shangzhi/Heilongjiang</t>
  </si>
  <si>
    <t>LH97xxx</t>
  </si>
  <si>
    <t>Eighth Army Aviation Regiment</t>
  </si>
  <si>
    <t>38th Group Army</t>
  </si>
  <si>
    <t>12 WZ-9 (Gunship)</t>
  </si>
  <si>
    <t>Boading/Hebei</t>
  </si>
  <si>
    <t>LH98xxx</t>
  </si>
  <si>
    <t>Note 13</t>
  </si>
  <si>
    <t>Ninth Army Aviation Regiment</t>
  </si>
  <si>
    <t>39th Group Army</t>
  </si>
  <si>
    <t>Shenyang/Yingkou</t>
  </si>
  <si>
    <t>LH99xxx</t>
  </si>
  <si>
    <t>Note 9</t>
  </si>
  <si>
    <t>Army Aviation Training Regiment</t>
  </si>
  <si>
    <t>Beijing Shi WZ</t>
  </si>
  <si>
    <t>6 Z-11 (light utility)</t>
  </si>
  <si>
    <t>VIP Squadron</t>
  </si>
  <si>
    <t>Reserve Helo Flights</t>
  </si>
  <si>
    <t>LH90xxx</t>
  </si>
  <si>
    <t>11th. Reserve Aviation Regiment</t>
  </si>
  <si>
    <t>10 Z-5</t>
  </si>
  <si>
    <t>LH01xxx</t>
  </si>
  <si>
    <t>12th. Reserve Aviation Regiment</t>
  </si>
  <si>
    <t>LH02xxx</t>
  </si>
  <si>
    <t>13th. Reserve Aviation Regiment</t>
  </si>
  <si>
    <t>Tianshui/Gansu</t>
  </si>
  <si>
    <t>LH03xxx</t>
  </si>
  <si>
    <t>14th. Reserve Aviation Regiment</t>
  </si>
  <si>
    <t>LH04xxx</t>
  </si>
  <si>
    <t>15th. Reserve Aviation Regiment</t>
  </si>
  <si>
    <t>LH05xxx</t>
  </si>
  <si>
    <t>16th. Reserve Aviation Regiment</t>
  </si>
  <si>
    <t>LH06xxx</t>
  </si>
  <si>
    <t>17th. Reserve Aviation Regiment</t>
  </si>
  <si>
    <t>LH07xxx</t>
  </si>
  <si>
    <t>18th. Reserve Aviation Regiment</t>
  </si>
  <si>
    <t>LH08xxx</t>
  </si>
  <si>
    <t>19th. Reserve Aviation Regiment</t>
  </si>
  <si>
    <t>LH09xxx</t>
  </si>
  <si>
    <t>Hong Kong Special Aviation Unit</t>
  </si>
  <si>
    <t>Sp. Admin. Regions</t>
  </si>
  <si>
    <t>12 Z-9A (PLAAF)</t>
  </si>
  <si>
    <t>10 J-8 (PLAAF)</t>
  </si>
  <si>
    <t>Hong Kong</t>
  </si>
  <si>
    <t>015?</t>
  </si>
  <si>
    <t>Note 10</t>
  </si>
  <si>
    <t>First Special Aviation Unit</t>
  </si>
  <si>
    <t>Guangzhou/Shenzhou</t>
  </si>
  <si>
    <t>LH1xxx</t>
  </si>
  <si>
    <t>Second Special Aviation Unit</t>
  </si>
  <si>
    <t>Shanghai Garrison</t>
  </si>
  <si>
    <t>Nanjing/Shanghai</t>
  </si>
  <si>
    <t>LH2xxx</t>
  </si>
  <si>
    <t>Third Special Aviation Unit</t>
  </si>
  <si>
    <t>Tianjing Garrison</t>
  </si>
  <si>
    <t>10 Mi-8 (medium)</t>
  </si>
  <si>
    <t>Tanjing</t>
  </si>
  <si>
    <t>LH3xxx</t>
  </si>
  <si>
    <t>Note 14</t>
  </si>
  <si>
    <t>4th. Special Attack Aviation Unit</t>
  </si>
  <si>
    <t>Gunship</t>
  </si>
  <si>
    <t>12 WZ-9</t>
  </si>
  <si>
    <t>LH4xxx</t>
  </si>
  <si>
    <t>Heavy Lift Reserve Flight</t>
  </si>
  <si>
    <t>Heavy Lift</t>
  </si>
  <si>
    <t>3 Mi-6</t>
  </si>
  <si>
    <t>LH012x</t>
  </si>
  <si>
    <t>Note 8</t>
  </si>
  <si>
    <t>Medium Lift Reserve Flight</t>
  </si>
  <si>
    <t>4 Z-8A</t>
  </si>
  <si>
    <t>VIP</t>
  </si>
  <si>
    <t>6 SA-316</t>
  </si>
  <si>
    <t>4 Bell 214</t>
  </si>
  <si>
    <t>2 Y-8 (An-12)</t>
  </si>
  <si>
    <t>LH901xx</t>
  </si>
  <si>
    <t>Note 7</t>
  </si>
  <si>
    <t>Designation</t>
  </si>
  <si>
    <t>Spares</t>
  </si>
  <si>
    <t>Status</t>
  </si>
  <si>
    <t>Note 1:  Reserve Regiment designations are unknown.  Assignments are based on assumptions.</t>
  </si>
  <si>
    <t>AS-532 Super Puma (VIP)</t>
  </si>
  <si>
    <t>Note 2:  Helo Brigade designations are known.  Their assignments are also known.  But the association</t>
  </si>
  <si>
    <t>Bell 214 (VIP)</t>
  </si>
  <si>
    <t>of a particular brigade with a particular group army is not completely firm.</t>
  </si>
  <si>
    <t>HY-650C/D</t>
  </si>
  <si>
    <t>HU-650, Note 11</t>
  </si>
  <si>
    <t>Note 3:  Note that Special Army Aviation Units have one fewer digits in their identification numbers.</t>
  </si>
  <si>
    <t>Mi-6 (Heavy Lift)</t>
  </si>
  <si>
    <t>Note 4:  There are two to four squadrons ("flying units") in a regiment along with one "maintenance</t>
  </si>
  <si>
    <t>Mi-8</t>
  </si>
  <si>
    <t>unit."  The aircraft actually belong to the "maintenance unit." The word Chinese like to</t>
  </si>
  <si>
    <t xml:space="preserve">Mi-17 </t>
  </si>
  <si>
    <t>translate "squadron" corresponds to "flight."</t>
  </si>
  <si>
    <t>Mi-171</t>
  </si>
  <si>
    <t>Acquiring</t>
  </si>
  <si>
    <t>Note 5:  There is some doubt the Z-6 ever was acquired by the PLAAF.  Some experts quote higher Z-5</t>
  </si>
  <si>
    <t>S-70CII</t>
  </si>
  <si>
    <t>inventories and believe there are no Z-6 at all.  A total of 545 Z-5 were built by 1979.</t>
  </si>
  <si>
    <t>SA-316 (Alouette III light utility)</t>
  </si>
  <si>
    <t>Some experts also think the Z-6 is an attempt to reverse engineer the Mi-8 rather</t>
  </si>
  <si>
    <t>SA-342 (Gazelle w HOT)</t>
  </si>
  <si>
    <t>than to uprate the Mi-4.  But the Mi-8 itself is a redesigned and reengined Mi-4!</t>
  </si>
  <si>
    <t>WZ-9 (AS-365 Gunship)</t>
  </si>
  <si>
    <t>Note 6:  It is reported that four digit tail numbers have been changed to five digit tail numbers.  If true</t>
  </si>
  <si>
    <t>Y-8 (An-12)</t>
  </si>
  <si>
    <t>Phasing out</t>
  </si>
  <si>
    <t>the conversion is not yet understood.  Photographic evidence not yet conclusive.</t>
  </si>
  <si>
    <t>Z-5 (Mi-4)</t>
  </si>
  <si>
    <t>Note 7:  Old photographs of AS-532s indicate ID numbers of 21x2.  These probably were air force ID</t>
  </si>
  <si>
    <t>Z-6 (Imp. Mi-4)[may be Z-5]</t>
  </si>
  <si>
    <t>Note 5</t>
  </si>
  <si>
    <t>prior to the creation of the army aviation corps (note lack of LH prefix).</t>
  </si>
  <si>
    <t>Z-8A (SA-321)</t>
  </si>
  <si>
    <t>Acquiring Note 15</t>
  </si>
  <si>
    <t>Note 8:  Old photographs of Mi-6s indicate ID numbers of 0120, 0121 and 0122.  These were air force ID</t>
  </si>
  <si>
    <t>Z-9A (AS-365)</t>
  </si>
  <si>
    <t>Z-9B (AS-365)</t>
  </si>
  <si>
    <t>Note 9:  This unit is associated with the 127th Mechanized Amphibious Infantry Division.</t>
  </si>
  <si>
    <t>Z-11 (light utility)</t>
  </si>
  <si>
    <t>Note 10:  It is reported this unit is an air force unit under army control.  ID numbers seem not to be on aircraft.</t>
  </si>
  <si>
    <t>Transports (Fixed Wing)</t>
  </si>
  <si>
    <t>Note 11:  Elements assigned to the Xinjiang Field Combat Formation at unknown forward bases at Boaji.</t>
  </si>
  <si>
    <t>Helos (Gunship)</t>
  </si>
  <si>
    <t>Note 12:  It appears a detachment of this regiment is assigned to the "Special Operations Unit" of the CMC at Beijing.</t>
  </si>
  <si>
    <t>Helos (XPT)</t>
  </si>
  <si>
    <t xml:space="preserve">Note 13:  This unit formerly operated Mi-8s ID numbers 938xx series.  </t>
  </si>
  <si>
    <t xml:space="preserve">Note 14:  It is assumed helicopters reported with ID numbers of LH030x are this unit.  Sometimes ID numbers are </t>
  </si>
  <si>
    <t>deliberately altered to confuse analysis.</t>
  </si>
  <si>
    <t>Note 15:  If the report there are 75 machines is correct, some of them must still be in the delivery pipeline.</t>
  </si>
  <si>
    <t>Note 16:  It is unknown what unit is associated with tail numbers LH0xxx?</t>
  </si>
  <si>
    <t>Note 17:  2003 IISS data = only 30 WZ-9s, which would be 8 per unit vice 12.  Photographs show 12 however.</t>
  </si>
  <si>
    <t>Note 10:  10 Z-9A in Hong Kong (NOT in totals) belong to the PLA AIR FORCE but are under ARMY command.</t>
  </si>
  <si>
    <t>Note 11:  These aircraft serve in light liaison, smokelaying and observation roles.</t>
  </si>
  <si>
    <t>6 AS-532</t>
  </si>
  <si>
    <t>Z-6 (Imp. Mi-4)</t>
  </si>
  <si>
    <t>Mi-171V5</t>
  </si>
  <si>
    <t>Z-9B (AS-365N2)</t>
  </si>
  <si>
    <t>Developmental</t>
  </si>
  <si>
    <t>DZ-9</t>
  </si>
  <si>
    <t>HU-650, Note 17</t>
  </si>
  <si>
    <t>Note 18</t>
  </si>
  <si>
    <t>Note 18:  Electronic Warfare (ELINT) Aircraft.</t>
  </si>
  <si>
    <t>4 DZ-9</t>
  </si>
  <si>
    <t>Y-7 (An-24)</t>
  </si>
  <si>
    <t>Tongxian</t>
  </si>
  <si>
    <t>VIP &amp; Reserve  Units</t>
  </si>
  <si>
    <t>Nanjing</t>
  </si>
  <si>
    <t>Lhasa/Tibet</t>
  </si>
  <si>
    <t>Note 19</t>
  </si>
  <si>
    <t>Note 19:  High Altitude Z-9 variant.</t>
  </si>
  <si>
    <t>Utility</t>
  </si>
  <si>
    <t>Seventh Unit</t>
  </si>
  <si>
    <t>1st. Sp. Unit</t>
  </si>
  <si>
    <t>Hong Kong Sp. Unit</t>
  </si>
  <si>
    <t>LH9011x</t>
  </si>
  <si>
    <t>LH9012x</t>
  </si>
  <si>
    <t>Special Utility Flight</t>
  </si>
  <si>
    <t>LH9013x</t>
  </si>
  <si>
    <t>4 HY-650C/D</t>
  </si>
  <si>
    <t>10 Z-6</t>
  </si>
  <si>
    <t>Including Spares</t>
  </si>
  <si>
    <t>Excluding Spares</t>
  </si>
  <si>
    <t>2/2 Y-7/8 (An-24/12)</t>
  </si>
  <si>
    <t>J-8 (PLAAF)</t>
  </si>
  <si>
    <t>Z-9A (AS-365N1)</t>
  </si>
  <si>
    <t>Fighters (PLAAF)</t>
  </si>
  <si>
    <t>Army Aviation Brigade</t>
  </si>
  <si>
    <t>Army Aviation Regiment</t>
  </si>
  <si>
    <t>Eastern</t>
  </si>
  <si>
    <t>Shenyang</t>
  </si>
  <si>
    <t>Northeastern</t>
  </si>
  <si>
    <t>Southwestern</t>
  </si>
  <si>
    <t>Kunming</t>
  </si>
  <si>
    <t>Siping/Lioning</t>
  </si>
  <si>
    <t>Northwestern</t>
  </si>
  <si>
    <t>Southeastern</t>
  </si>
  <si>
    <t>WZ-10 (medium attack)</t>
  </si>
  <si>
    <t>Z-12 (medium)</t>
  </si>
  <si>
    <t>Zhejiang/Hangzhou</t>
  </si>
  <si>
    <t xml:space="preserve">The Chinese Hafei Aircraft Corp. states it built the Z-6 in its literature.  CAAC records that </t>
  </si>
  <si>
    <t>production was transferred to CHAIC after development (and production of 15) by Haifei.</t>
  </si>
  <si>
    <t>Fifth Army Aviation Brigade</t>
  </si>
  <si>
    <t>Note 10 (re PLAAF)</t>
  </si>
  <si>
    <t>Kungming</t>
  </si>
  <si>
    <t>Note 20.  This unit may be associated with the First Mechanized Amphibious Infantry Division.</t>
  </si>
  <si>
    <t>Note 20</t>
  </si>
  <si>
    <t>12 H-410A</t>
  </si>
  <si>
    <t>12 HY-650D</t>
  </si>
  <si>
    <t>10 Z-9A</t>
  </si>
  <si>
    <t>12 Mi-171V5</t>
  </si>
  <si>
    <t>Note 17:  These aircraft serve in light liaison, smokelaying and observation roles.  Photographic identification at medium range:  if incorrect the aircraft is a similar high wing monoplane.</t>
  </si>
  <si>
    <t xml:space="preserve">Note 4:  There are four squadrons ("flying units") in an active regiment and two squadrons in a reserve regiment. </t>
  </si>
  <si>
    <t xml:space="preserve">There may also be one "maintenance unit."  The word Chinese like to translate "squadron" </t>
  </si>
  <si>
    <t>corresponds to a "flight."</t>
  </si>
  <si>
    <t>Spares estimated.</t>
  </si>
  <si>
    <t>Note 21</t>
  </si>
  <si>
    <t>Note 21:  Janes Air Forces of the World states there are now two training formations.</t>
  </si>
  <si>
    <t>Note 9:  This unit may be associated with the 124th Mechanized Amphibious Infantry Division.</t>
  </si>
  <si>
    <t>Sanshui/Guangdong</t>
  </si>
  <si>
    <t xml:space="preserve">12 Mi-17 </t>
  </si>
  <si>
    <t>12 Mi-17</t>
  </si>
  <si>
    <t>12 MI-171</t>
  </si>
  <si>
    <t>H-410A (Z-9 High Altitude)</t>
  </si>
  <si>
    <t>12 Mi-171</t>
  </si>
  <si>
    <t>12 S-70C</t>
  </si>
  <si>
    <t>12 Mi-8</t>
  </si>
  <si>
    <t>10 Mi-17</t>
  </si>
  <si>
    <t>8 SA-316</t>
  </si>
  <si>
    <t>Note 22:  IISS classifies these as PLAAF machines.  If like Hong Kong Garrison aircraft, they could be air force machines under army command.</t>
  </si>
  <si>
    <t>Note 22</t>
  </si>
  <si>
    <t>Medium Lift Flight</t>
  </si>
  <si>
    <t>AS-532 Super Puma (PLAAF VIP)</t>
  </si>
  <si>
    <t>Bell 214 (PLAAF VIP)</t>
  </si>
  <si>
    <t>Heavy Lift Flight</t>
  </si>
  <si>
    <t>7 Z-8A</t>
  </si>
  <si>
    <t>Z-9A (PLAAF)</t>
  </si>
  <si>
    <t>PLAAC machines only</t>
  </si>
  <si>
    <t>ID Code</t>
  </si>
  <si>
    <t>54th Corps</t>
  </si>
  <si>
    <t>13th Corps</t>
  </si>
  <si>
    <t>21st Corps</t>
  </si>
  <si>
    <t>65th Corps</t>
  </si>
  <si>
    <t>First Corps</t>
  </si>
  <si>
    <t>42nd Corps</t>
  </si>
  <si>
    <t>23rd Corps</t>
  </si>
  <si>
    <t>38th Corps</t>
  </si>
  <si>
    <t>39th Corps</t>
  </si>
  <si>
    <t>Beijing WZ</t>
  </si>
  <si>
    <t>Parent Org.</t>
  </si>
  <si>
    <t>Sp. Ad. Reg.</t>
  </si>
  <si>
    <t>Shanghai</t>
  </si>
  <si>
    <t xml:space="preserve">Guangzhou </t>
  </si>
  <si>
    <t>Shanghai Gar.</t>
  </si>
  <si>
    <t>Tianjing Gar.</t>
  </si>
  <si>
    <t>AA Tr. Rgt.</t>
  </si>
  <si>
    <t>UAV Unit</t>
  </si>
  <si>
    <t>UAVs</t>
  </si>
  <si>
    <t>W-50 (UAV)</t>
  </si>
  <si>
    <t>na</t>
  </si>
  <si>
    <t>ASN-104 (Day Image UAV)</t>
  </si>
  <si>
    <t>ASN-105 (Day Image UAV - Real Time)</t>
  </si>
  <si>
    <t>ASN-206 (Multi-Role UAV - Real Time)</t>
  </si>
  <si>
    <t>Note 23</t>
  </si>
  <si>
    <t>Note 23:  Capable of real time television, photographic and IR recon and laser rangefinding/designation of targets.</t>
  </si>
  <si>
    <t>Helos (XPT) [22 PLAAF]</t>
  </si>
  <si>
    <t>Totals INCLUDE up to 32 PLAAF machines:</t>
  </si>
  <si>
    <t>WZ-11 (AS-350L)</t>
  </si>
  <si>
    <t>Z-11 (AS-350B)</t>
  </si>
  <si>
    <t>xxx</t>
  </si>
  <si>
    <t>Note 10:  It is reported this unit is a PLAAF unit under PLAGF control.  ID numbers are on the tail in very light paint</t>
  </si>
  <si>
    <t>(at least on the helos) according to Rick Kamer.  The helos are reported to be assigned to 34th Air Division (Transport).</t>
  </si>
  <si>
    <t>May be detached from the First Special VIP Transport Regiment (Helicopter).</t>
  </si>
  <si>
    <t xml:space="preserve">Acquiring </t>
  </si>
  <si>
    <t>Note 24:  Import count of Dr. Luke Colton as provided by Stephen W. Miles = 216 for Mi-17 variants.</t>
  </si>
  <si>
    <t>10 J-8IIB (PLAAF)</t>
  </si>
  <si>
    <t xml:space="preserve">Grand Totals </t>
  </si>
  <si>
    <t>Category Totals</t>
  </si>
  <si>
    <t>Grand Totals</t>
  </si>
  <si>
    <t>Composite</t>
  </si>
  <si>
    <t>Attack</t>
  </si>
  <si>
    <t>10 Z-9A (PLAAF)</t>
  </si>
  <si>
    <t>Totals INCLUDE up to 30 PLAAF machines:</t>
  </si>
  <si>
    <t>Total [of which 30 PLAAF]</t>
  </si>
  <si>
    <t>6 W-50</t>
  </si>
  <si>
    <t>6 ASN-206</t>
  </si>
  <si>
    <t>6 ASN-105B</t>
  </si>
  <si>
    <t>6 ASN-104</t>
  </si>
  <si>
    <t>Special UAV Flight</t>
  </si>
  <si>
    <t>Recon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</si>
</sst>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workbookViewId="0" topLeftCell="A38">
      <selection activeCell="E59" sqref="E59"/>
    </sheetView>
  </sheetViews>
  <sheetFormatPr defaultColWidth="9.140625" defaultRowHeight="12.75"/>
  <cols>
    <col min="1" max="1" width="27.7109375" style="0" customWidth="1"/>
    <col min="3" max="3" width="13.7109375" style="0" customWidth="1"/>
    <col min="4" max="4" width="6.7109375" style="0" customWidth="1"/>
    <col min="5" max="5" width="7.7109375" style="0" customWidth="1"/>
    <col min="6" max="6" width="6.7109375" style="0" customWidth="1"/>
    <col min="7" max="7" width="17.7109375" style="0" customWidth="1"/>
    <col min="8" max="11" width="16.7109375" style="0" customWidth="1"/>
    <col min="12" max="12" width="20.7109375" style="0" customWidth="1"/>
    <col min="13" max="15" width="9.7109375" style="0" customWidth="1"/>
    <col min="16" max="16" width="10.7109375" style="0" customWidth="1"/>
    <col min="17" max="17" width="11.7109375" style="0" customWidth="1"/>
    <col min="18" max="18" width="15.7109375" style="0" customWidth="1"/>
  </cols>
  <sheetData>
    <row r="1" spans="1:15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3" ht="12.75">
      <c r="A2" t="s">
        <v>15</v>
      </c>
      <c r="B2" t="s">
        <v>16</v>
      </c>
      <c r="C2" t="s">
        <v>17</v>
      </c>
      <c r="D2">
        <f>+D11+D12+D16+D18+D21+D22+D26</f>
        <v>156</v>
      </c>
      <c r="E2">
        <f>+E11+E12+E16+E18+E21+E22+E26</f>
        <v>77</v>
      </c>
      <c r="F2">
        <f>+D2+E2</f>
        <v>233</v>
      </c>
      <c r="G2" t="s">
        <v>18</v>
      </c>
      <c r="H2" t="s">
        <v>19</v>
      </c>
      <c r="I2" t="s">
        <v>20</v>
      </c>
      <c r="J2" t="s">
        <v>21</v>
      </c>
      <c r="K2" t="s">
        <v>22</v>
      </c>
      <c r="L2" t="s">
        <v>23</v>
      </c>
      <c r="M2" t="s">
        <v>24</v>
      </c>
    </row>
    <row r="3" spans="1:13" ht="12.75">
      <c r="A3" t="s">
        <v>25</v>
      </c>
      <c r="B3" t="s">
        <v>16</v>
      </c>
      <c r="C3" t="s">
        <v>26</v>
      </c>
      <c r="D3">
        <f>+D15+D17+D25+D27</f>
        <v>74</v>
      </c>
      <c r="E3">
        <f>+E15+E17+E25+E27</f>
        <v>40</v>
      </c>
      <c r="F3">
        <f>+D3+E3</f>
        <v>114</v>
      </c>
      <c r="G3" t="s">
        <v>27</v>
      </c>
      <c r="H3" t="s">
        <v>28</v>
      </c>
      <c r="I3" t="s">
        <v>29</v>
      </c>
      <c r="J3" t="s">
        <v>30</v>
      </c>
      <c r="M3" t="s">
        <v>24</v>
      </c>
    </row>
    <row r="4" spans="1:13" ht="12.75">
      <c r="A4" t="s">
        <v>31</v>
      </c>
      <c r="B4" t="s">
        <v>16</v>
      </c>
      <c r="C4" t="s">
        <v>32</v>
      </c>
      <c r="D4">
        <f>+D9+D19+D31</f>
        <v>40</v>
      </c>
      <c r="E4">
        <f>+E9+E19+E31</f>
        <v>30</v>
      </c>
      <c r="F4">
        <f>+D4+E4</f>
        <v>70</v>
      </c>
      <c r="G4" t="s">
        <v>33</v>
      </c>
      <c r="H4" t="s">
        <v>34</v>
      </c>
      <c r="I4" t="s">
        <v>35</v>
      </c>
      <c r="M4" t="s">
        <v>24</v>
      </c>
    </row>
    <row r="5" spans="1:13" ht="12.75">
      <c r="A5" t="s">
        <v>36</v>
      </c>
      <c r="B5" t="s">
        <v>16</v>
      </c>
      <c r="C5" t="s">
        <v>37</v>
      </c>
      <c r="D5">
        <f>+D10+D14+D20+D24+D28+D29</f>
        <v>82</v>
      </c>
      <c r="E5">
        <f>+E10+E14+E20+E24+E28+E29</f>
        <v>50</v>
      </c>
      <c r="F5">
        <f>+D5+E5</f>
        <v>132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24</v>
      </c>
    </row>
    <row r="6" spans="1:13" ht="12.75">
      <c r="A6" t="s">
        <v>44</v>
      </c>
      <c r="B6" t="s">
        <v>16</v>
      </c>
      <c r="C6" t="s">
        <v>45</v>
      </c>
      <c r="D6">
        <f>+D13+D23+D30+D32</f>
        <v>42</v>
      </c>
      <c r="E6">
        <f>+E13+E23+E30+E32</f>
        <v>30</v>
      </c>
      <c r="F6">
        <f>+F13+F23+F30+F32</f>
        <v>72</v>
      </c>
      <c r="G6" t="s">
        <v>46</v>
      </c>
      <c r="H6" t="s">
        <v>47</v>
      </c>
      <c r="I6" t="s">
        <v>48</v>
      </c>
      <c r="J6" t="s">
        <v>49</v>
      </c>
      <c r="M6" t="s">
        <v>24</v>
      </c>
    </row>
    <row r="7" spans="3:6" ht="12.75">
      <c r="C7" t="s">
        <v>5</v>
      </c>
      <c r="D7">
        <f>SUM(D2:D6)</f>
        <v>394</v>
      </c>
      <c r="E7">
        <f>SUM(E2:E6)</f>
        <v>227</v>
      </c>
      <c r="F7">
        <f>SUM(F2:F6)</f>
        <v>621</v>
      </c>
    </row>
    <row r="8" spans="1:13" ht="12.75">
      <c r="A8" t="s">
        <v>50</v>
      </c>
      <c r="B8" t="s">
        <v>1</v>
      </c>
      <c r="C8" t="s">
        <v>51</v>
      </c>
      <c r="D8" t="s">
        <v>3</v>
      </c>
      <c r="E8" t="s">
        <v>4</v>
      </c>
      <c r="F8" t="s">
        <v>5</v>
      </c>
      <c r="G8" t="s">
        <v>52</v>
      </c>
      <c r="H8" t="s">
        <v>6</v>
      </c>
      <c r="I8" t="s">
        <v>7</v>
      </c>
      <c r="J8" t="s">
        <v>8</v>
      </c>
      <c r="K8" t="s">
        <v>9</v>
      </c>
      <c r="L8" t="s">
        <v>53</v>
      </c>
      <c r="M8" t="s">
        <v>54</v>
      </c>
    </row>
    <row r="9" spans="1:15" ht="12.75">
      <c r="A9" t="s">
        <v>55</v>
      </c>
      <c r="B9" t="s">
        <v>56</v>
      </c>
      <c r="C9" t="s">
        <v>57</v>
      </c>
      <c r="D9">
        <v>40</v>
      </c>
      <c r="E9">
        <v>0</v>
      </c>
      <c r="F9">
        <f aca="true" t="shared" si="0" ref="F9:F24">+D9+E9</f>
        <v>40</v>
      </c>
      <c r="G9" t="s">
        <v>58</v>
      </c>
      <c r="H9" t="s">
        <v>59</v>
      </c>
      <c r="I9" t="s">
        <v>60</v>
      </c>
      <c r="J9" t="s">
        <v>61</v>
      </c>
      <c r="K9" t="s">
        <v>62</v>
      </c>
      <c r="L9" t="s">
        <v>63</v>
      </c>
      <c r="M9" t="s">
        <v>64</v>
      </c>
      <c r="O9" t="s">
        <v>65</v>
      </c>
    </row>
    <row r="10" spans="1:14" ht="12.75">
      <c r="A10" t="s">
        <v>66</v>
      </c>
      <c r="B10" t="s">
        <v>56</v>
      </c>
      <c r="C10" t="s">
        <v>67</v>
      </c>
      <c r="D10">
        <v>40</v>
      </c>
      <c r="E10">
        <v>0</v>
      </c>
      <c r="F10">
        <f t="shared" si="0"/>
        <v>40</v>
      </c>
      <c r="G10" t="s">
        <v>68</v>
      </c>
      <c r="H10" t="s">
        <v>59</v>
      </c>
      <c r="I10" t="s">
        <v>60</v>
      </c>
      <c r="J10" t="s">
        <v>69</v>
      </c>
      <c r="K10" t="s">
        <v>62</v>
      </c>
      <c r="L10" t="s">
        <v>70</v>
      </c>
      <c r="M10" t="s">
        <v>71</v>
      </c>
      <c r="N10">
        <v>58306</v>
      </c>
    </row>
    <row r="11" spans="1:15" ht="12.75">
      <c r="A11" t="s">
        <v>72</v>
      </c>
      <c r="B11" t="s">
        <v>56</v>
      </c>
      <c r="C11" t="s">
        <v>73</v>
      </c>
      <c r="D11">
        <v>40</v>
      </c>
      <c r="E11">
        <v>0</v>
      </c>
      <c r="F11">
        <f t="shared" si="0"/>
        <v>40</v>
      </c>
      <c r="G11" t="s">
        <v>74</v>
      </c>
      <c r="H11" t="s">
        <v>59</v>
      </c>
      <c r="I11" t="s">
        <v>61</v>
      </c>
      <c r="J11" t="s">
        <v>69</v>
      </c>
      <c r="K11" t="s">
        <v>75</v>
      </c>
      <c r="L11" t="s">
        <v>76</v>
      </c>
      <c r="M11" t="s">
        <v>77</v>
      </c>
      <c r="O11" t="s">
        <v>78</v>
      </c>
    </row>
    <row r="12" spans="1:13" ht="12.75">
      <c r="A12" t="s">
        <v>79</v>
      </c>
      <c r="B12" t="s">
        <v>80</v>
      </c>
      <c r="C12" t="s">
        <v>73</v>
      </c>
      <c r="D12">
        <v>42</v>
      </c>
      <c r="E12">
        <v>0</v>
      </c>
      <c r="F12">
        <f t="shared" si="0"/>
        <v>42</v>
      </c>
      <c r="G12" t="s">
        <v>81</v>
      </c>
      <c r="H12" t="s">
        <v>59</v>
      </c>
      <c r="I12" t="s">
        <v>82</v>
      </c>
      <c r="J12" t="s">
        <v>83</v>
      </c>
      <c r="K12" t="s">
        <v>62</v>
      </c>
      <c r="L12" t="s">
        <v>84</v>
      </c>
      <c r="M12" t="s">
        <v>85</v>
      </c>
    </row>
    <row r="13" spans="1:13" ht="12.75">
      <c r="A13" t="s">
        <v>86</v>
      </c>
      <c r="B13" t="s">
        <v>56</v>
      </c>
      <c r="C13" t="s">
        <v>87</v>
      </c>
      <c r="D13">
        <v>30</v>
      </c>
      <c r="E13">
        <v>0</v>
      </c>
      <c r="F13">
        <f t="shared" si="0"/>
        <v>30</v>
      </c>
      <c r="G13" t="s">
        <v>88</v>
      </c>
      <c r="H13" t="s">
        <v>59</v>
      </c>
      <c r="I13" t="s">
        <v>60</v>
      </c>
      <c r="J13" t="s">
        <v>60</v>
      </c>
      <c r="L13" t="s">
        <v>89</v>
      </c>
      <c r="M13" t="s">
        <v>90</v>
      </c>
    </row>
    <row r="14" spans="1:14" ht="12.75">
      <c r="A14" t="s">
        <v>91</v>
      </c>
      <c r="B14" t="s">
        <v>56</v>
      </c>
      <c r="C14" t="s">
        <v>67</v>
      </c>
      <c r="D14">
        <v>32</v>
      </c>
      <c r="E14">
        <v>0</v>
      </c>
      <c r="F14">
        <f t="shared" si="0"/>
        <v>32</v>
      </c>
      <c r="G14" t="s">
        <v>92</v>
      </c>
      <c r="H14" t="s">
        <v>59</v>
      </c>
      <c r="I14" t="s">
        <v>60</v>
      </c>
      <c r="J14" t="s">
        <v>93</v>
      </c>
      <c r="L14" t="s">
        <v>94</v>
      </c>
      <c r="M14" t="s">
        <v>95</v>
      </c>
      <c r="N14">
        <v>54489</v>
      </c>
    </row>
    <row r="15" spans="1:13" ht="12.75">
      <c r="A15" t="s">
        <v>96</v>
      </c>
      <c r="B15" t="s">
        <v>56</v>
      </c>
      <c r="C15" t="s">
        <v>97</v>
      </c>
      <c r="D15">
        <v>30</v>
      </c>
      <c r="E15">
        <v>0</v>
      </c>
      <c r="F15">
        <f t="shared" si="0"/>
        <v>30</v>
      </c>
      <c r="G15" t="s">
        <v>98</v>
      </c>
      <c r="H15" t="s">
        <v>59</v>
      </c>
      <c r="I15" t="s">
        <v>60</v>
      </c>
      <c r="J15" t="s">
        <v>60</v>
      </c>
      <c r="L15" t="s">
        <v>99</v>
      </c>
      <c r="M15" t="s">
        <v>100</v>
      </c>
    </row>
    <row r="16" spans="1:15" ht="12.75">
      <c r="A16" t="s">
        <v>101</v>
      </c>
      <c r="B16" t="s">
        <v>80</v>
      </c>
      <c r="C16" t="s">
        <v>73</v>
      </c>
      <c r="D16">
        <v>46</v>
      </c>
      <c r="E16">
        <v>0</v>
      </c>
      <c r="F16">
        <f t="shared" si="0"/>
        <v>46</v>
      </c>
      <c r="G16" t="s">
        <v>102</v>
      </c>
      <c r="H16" t="s">
        <v>59</v>
      </c>
      <c r="I16" t="s">
        <v>75</v>
      </c>
      <c r="J16" t="s">
        <v>103</v>
      </c>
      <c r="K16" t="s">
        <v>83</v>
      </c>
      <c r="L16" t="s">
        <v>104</v>
      </c>
      <c r="M16" t="s">
        <v>105</v>
      </c>
      <c r="N16">
        <v>51356</v>
      </c>
      <c r="O16" t="s">
        <v>106</v>
      </c>
    </row>
    <row r="17" spans="1:15" ht="12.75">
      <c r="A17" t="s">
        <v>107</v>
      </c>
      <c r="B17" t="s">
        <v>80</v>
      </c>
      <c r="C17" t="s">
        <v>97</v>
      </c>
      <c r="D17">
        <v>44</v>
      </c>
      <c r="E17">
        <v>0</v>
      </c>
      <c r="F17">
        <f t="shared" si="0"/>
        <v>44</v>
      </c>
      <c r="G17" t="s">
        <v>108</v>
      </c>
      <c r="H17" t="s">
        <v>59</v>
      </c>
      <c r="I17" t="s">
        <v>93</v>
      </c>
      <c r="J17" t="s">
        <v>103</v>
      </c>
      <c r="K17" t="s">
        <v>62</v>
      </c>
      <c r="L17" t="s">
        <v>109</v>
      </c>
      <c r="M17" t="s">
        <v>110</v>
      </c>
      <c r="N17">
        <v>81053</v>
      </c>
      <c r="O17" t="s">
        <v>111</v>
      </c>
    </row>
    <row r="18" spans="1:13" ht="12.75" customHeight="1">
      <c r="A18" t="s">
        <v>112</v>
      </c>
      <c r="B18" t="s">
        <v>56</v>
      </c>
      <c r="C18" t="s">
        <v>73</v>
      </c>
      <c r="D18">
        <f>16+D35</f>
        <v>28</v>
      </c>
      <c r="E18">
        <f>+E33+E34+10</f>
        <v>17</v>
      </c>
      <c r="F18">
        <f t="shared" si="0"/>
        <v>45</v>
      </c>
      <c r="G18" t="s">
        <v>113</v>
      </c>
      <c r="H18" t="s">
        <v>59</v>
      </c>
      <c r="I18" t="s">
        <v>114</v>
      </c>
      <c r="J18" t="s">
        <v>62</v>
      </c>
      <c r="K18" t="s">
        <v>115</v>
      </c>
      <c r="L18" t="s">
        <v>116</v>
      </c>
      <c r="M18" t="s">
        <v>117</v>
      </c>
    </row>
    <row r="19" spans="1:13" ht="12.75">
      <c r="A19" t="s">
        <v>118</v>
      </c>
      <c r="B19" t="s">
        <v>56</v>
      </c>
      <c r="C19" t="s">
        <v>57</v>
      </c>
      <c r="D19">
        <v>0</v>
      </c>
      <c r="E19">
        <v>20</v>
      </c>
      <c r="F19">
        <f t="shared" si="0"/>
        <v>20</v>
      </c>
      <c r="G19" t="s">
        <v>58</v>
      </c>
      <c r="H19" t="s">
        <v>119</v>
      </c>
      <c r="I19" t="s">
        <v>119</v>
      </c>
      <c r="L19" t="s">
        <v>84</v>
      </c>
      <c r="M19" t="s">
        <v>120</v>
      </c>
    </row>
    <row r="20" spans="1:13" ht="12.75">
      <c r="A20" t="s">
        <v>121</v>
      </c>
      <c r="B20" t="s">
        <v>56</v>
      </c>
      <c r="C20" t="s">
        <v>67</v>
      </c>
      <c r="D20">
        <v>0</v>
      </c>
      <c r="E20">
        <v>20</v>
      </c>
      <c r="F20">
        <f t="shared" si="0"/>
        <v>20</v>
      </c>
      <c r="G20" t="s">
        <v>68</v>
      </c>
      <c r="H20" t="s">
        <v>119</v>
      </c>
      <c r="I20" t="s">
        <v>119</v>
      </c>
      <c r="L20" t="s">
        <v>70</v>
      </c>
      <c r="M20" t="s">
        <v>122</v>
      </c>
    </row>
    <row r="21" spans="1:13" ht="12.75">
      <c r="A21" t="s">
        <v>123</v>
      </c>
      <c r="B21" t="s">
        <v>56</v>
      </c>
      <c r="C21" t="s">
        <v>73</v>
      </c>
      <c r="D21">
        <v>0</v>
      </c>
      <c r="E21">
        <v>20</v>
      </c>
      <c r="F21">
        <f t="shared" si="0"/>
        <v>20</v>
      </c>
      <c r="G21" t="s">
        <v>74</v>
      </c>
      <c r="H21" t="s">
        <v>119</v>
      </c>
      <c r="I21" t="s">
        <v>119</v>
      </c>
      <c r="L21" t="s">
        <v>124</v>
      </c>
      <c r="M21" t="s">
        <v>125</v>
      </c>
    </row>
    <row r="22" spans="1:13" ht="12.75">
      <c r="A22" t="s">
        <v>126</v>
      </c>
      <c r="B22" t="s">
        <v>56</v>
      </c>
      <c r="C22" t="s">
        <v>73</v>
      </c>
      <c r="D22">
        <v>0</v>
      </c>
      <c r="E22">
        <v>20</v>
      </c>
      <c r="F22">
        <f t="shared" si="0"/>
        <v>20</v>
      </c>
      <c r="G22" t="s">
        <v>81</v>
      </c>
      <c r="H22" t="s">
        <v>119</v>
      </c>
      <c r="I22" t="s">
        <v>119</v>
      </c>
      <c r="L22" t="s">
        <v>84</v>
      </c>
      <c r="M22" t="s">
        <v>127</v>
      </c>
    </row>
    <row r="23" spans="1:13" ht="12.75">
      <c r="A23" t="s">
        <v>128</v>
      </c>
      <c r="B23" t="s">
        <v>56</v>
      </c>
      <c r="C23" t="s">
        <v>87</v>
      </c>
      <c r="D23">
        <v>0</v>
      </c>
      <c r="E23">
        <v>20</v>
      </c>
      <c r="F23">
        <f t="shared" si="0"/>
        <v>20</v>
      </c>
      <c r="G23" t="s">
        <v>88</v>
      </c>
      <c r="H23" t="s">
        <v>119</v>
      </c>
      <c r="I23" t="s">
        <v>119</v>
      </c>
      <c r="L23" t="s">
        <v>89</v>
      </c>
      <c r="M23" t="s">
        <v>129</v>
      </c>
    </row>
    <row r="24" spans="1:13" ht="12.75">
      <c r="A24" t="s">
        <v>130</v>
      </c>
      <c r="B24" t="s">
        <v>56</v>
      </c>
      <c r="C24" t="s">
        <v>67</v>
      </c>
      <c r="D24">
        <v>0</v>
      </c>
      <c r="E24">
        <v>20</v>
      </c>
      <c r="F24">
        <f t="shared" si="0"/>
        <v>20</v>
      </c>
      <c r="G24" t="s">
        <v>92</v>
      </c>
      <c r="H24" t="s">
        <v>119</v>
      </c>
      <c r="I24" t="s">
        <v>119</v>
      </c>
      <c r="L24" t="s">
        <v>94</v>
      </c>
      <c r="M24" t="s">
        <v>131</v>
      </c>
    </row>
    <row r="25" spans="1:13" ht="12.75">
      <c r="A25" t="s">
        <v>132</v>
      </c>
      <c r="B25" t="s">
        <v>56</v>
      </c>
      <c r="C25" t="s">
        <v>97</v>
      </c>
      <c r="D25">
        <v>0</v>
      </c>
      <c r="E25">
        <v>20</v>
      </c>
      <c r="F25">
        <f>+D25+E25</f>
        <v>20</v>
      </c>
      <c r="G25" t="s">
        <v>98</v>
      </c>
      <c r="H25" t="s">
        <v>119</v>
      </c>
      <c r="I25" t="s">
        <v>119</v>
      </c>
      <c r="L25" t="s">
        <v>99</v>
      </c>
      <c r="M25" t="s">
        <v>133</v>
      </c>
    </row>
    <row r="26" spans="1:13" ht="12.75">
      <c r="A26" t="s">
        <v>134</v>
      </c>
      <c r="B26" t="s">
        <v>56</v>
      </c>
      <c r="C26" t="s">
        <v>73</v>
      </c>
      <c r="D26">
        <v>0</v>
      </c>
      <c r="E26">
        <v>20</v>
      </c>
      <c r="F26">
        <f>+D26+E26</f>
        <v>20</v>
      </c>
      <c r="G26" t="s">
        <v>102</v>
      </c>
      <c r="H26" t="s">
        <v>119</v>
      </c>
      <c r="I26" t="s">
        <v>119</v>
      </c>
      <c r="L26" t="s">
        <v>104</v>
      </c>
      <c r="M26" t="s">
        <v>135</v>
      </c>
    </row>
    <row r="27" spans="1:13" ht="12.75">
      <c r="A27" t="s">
        <v>136</v>
      </c>
      <c r="B27" t="s">
        <v>56</v>
      </c>
      <c r="C27" t="s">
        <v>97</v>
      </c>
      <c r="D27">
        <v>0</v>
      </c>
      <c r="E27">
        <v>20</v>
      </c>
      <c r="F27">
        <f>+D27+E27</f>
        <v>20</v>
      </c>
      <c r="G27" t="s">
        <v>108</v>
      </c>
      <c r="H27" t="s">
        <v>119</v>
      </c>
      <c r="I27" t="s">
        <v>119</v>
      </c>
      <c r="L27" t="s">
        <v>109</v>
      </c>
      <c r="M27" t="s">
        <v>137</v>
      </c>
    </row>
    <row r="28" spans="1:15" ht="12.75">
      <c r="A28" t="s">
        <v>138</v>
      </c>
      <c r="B28" t="s">
        <v>56</v>
      </c>
      <c r="C28" t="s">
        <v>67</v>
      </c>
      <c r="D28">
        <v>10</v>
      </c>
      <c r="E28">
        <v>0</v>
      </c>
      <c r="F28">
        <f>+D28+E28</f>
        <v>10</v>
      </c>
      <c r="G28" t="s">
        <v>139</v>
      </c>
      <c r="H28" t="s">
        <v>140</v>
      </c>
      <c r="I28" t="s">
        <v>141</v>
      </c>
      <c r="L28" t="s">
        <v>142</v>
      </c>
      <c r="M28" t="s">
        <v>143</v>
      </c>
      <c r="O28" t="s">
        <v>144</v>
      </c>
    </row>
    <row r="29" spans="1:14" ht="12.75">
      <c r="A29" t="s">
        <v>145</v>
      </c>
      <c r="B29" t="s">
        <v>56</v>
      </c>
      <c r="C29" t="s">
        <v>67</v>
      </c>
      <c r="D29">
        <v>0</v>
      </c>
      <c r="E29">
        <v>10</v>
      </c>
      <c r="F29">
        <f>+D29+E29</f>
        <v>10</v>
      </c>
      <c r="G29" t="s">
        <v>139</v>
      </c>
      <c r="H29" t="s">
        <v>60</v>
      </c>
      <c r="L29" t="s">
        <v>146</v>
      </c>
      <c r="M29" t="s">
        <v>147</v>
      </c>
      <c r="N29">
        <v>39968</v>
      </c>
    </row>
    <row r="30" spans="1:13" ht="12.75">
      <c r="A30" t="s">
        <v>148</v>
      </c>
      <c r="B30" t="s">
        <v>56</v>
      </c>
      <c r="C30" t="s">
        <v>87</v>
      </c>
      <c r="D30">
        <v>0</v>
      </c>
      <c r="E30">
        <v>10</v>
      </c>
      <c r="F30">
        <f aca="true" t="shared" si="1" ref="F30:F36">+D30+E30</f>
        <v>10</v>
      </c>
      <c r="G30" t="s">
        <v>149</v>
      </c>
      <c r="H30" t="s">
        <v>60</v>
      </c>
      <c r="L30" t="s">
        <v>150</v>
      </c>
      <c r="M30" t="s">
        <v>151</v>
      </c>
    </row>
    <row r="31" spans="1:15" ht="12.75">
      <c r="A31" t="s">
        <v>152</v>
      </c>
      <c r="B31" t="s">
        <v>56</v>
      </c>
      <c r="C31" t="s">
        <v>57</v>
      </c>
      <c r="D31">
        <v>0</v>
      </c>
      <c r="E31">
        <v>10</v>
      </c>
      <c r="F31">
        <f t="shared" si="1"/>
        <v>10</v>
      </c>
      <c r="G31" t="s">
        <v>153</v>
      </c>
      <c r="H31" t="s">
        <v>154</v>
      </c>
      <c r="L31" t="s">
        <v>155</v>
      </c>
      <c r="M31" t="s">
        <v>156</v>
      </c>
      <c r="O31" t="s">
        <v>157</v>
      </c>
    </row>
    <row r="32" spans="1:13" ht="12.75">
      <c r="A32" t="s">
        <v>158</v>
      </c>
      <c r="B32" t="s">
        <v>159</v>
      </c>
      <c r="C32" t="s">
        <v>87</v>
      </c>
      <c r="D32">
        <v>12</v>
      </c>
      <c r="E32">
        <v>0</v>
      </c>
      <c r="F32">
        <f t="shared" si="1"/>
        <v>12</v>
      </c>
      <c r="G32" t="s">
        <v>88</v>
      </c>
      <c r="H32" t="s">
        <v>160</v>
      </c>
      <c r="L32" t="s">
        <v>89</v>
      </c>
      <c r="M32" t="s">
        <v>161</v>
      </c>
    </row>
    <row r="33" spans="1:15" ht="12.75">
      <c r="A33" t="s">
        <v>162</v>
      </c>
      <c r="B33" t="s">
        <v>163</v>
      </c>
      <c r="C33" t="s">
        <v>21</v>
      </c>
      <c r="D33">
        <v>0</v>
      </c>
      <c r="E33">
        <v>3</v>
      </c>
      <c r="F33">
        <f t="shared" si="1"/>
        <v>3</v>
      </c>
      <c r="G33" t="s">
        <v>73</v>
      </c>
      <c r="H33" t="s">
        <v>164</v>
      </c>
      <c r="M33" t="s">
        <v>165</v>
      </c>
      <c r="O33" t="s">
        <v>166</v>
      </c>
    </row>
    <row r="34" spans="1:8" ht="12.75">
      <c r="A34" t="s">
        <v>167</v>
      </c>
      <c r="B34" t="s">
        <v>56</v>
      </c>
      <c r="C34" t="s">
        <v>21</v>
      </c>
      <c r="D34">
        <v>0</v>
      </c>
      <c r="E34">
        <v>4</v>
      </c>
      <c r="F34">
        <f t="shared" si="1"/>
        <v>4</v>
      </c>
      <c r="G34" t="s">
        <v>73</v>
      </c>
      <c r="H34" t="s">
        <v>168</v>
      </c>
    </row>
    <row r="35" spans="1:15" ht="12.75">
      <c r="A35" t="s">
        <v>115</v>
      </c>
      <c r="B35" t="s">
        <v>169</v>
      </c>
      <c r="C35" t="s">
        <v>21</v>
      </c>
      <c r="D35">
        <v>12</v>
      </c>
      <c r="E35">
        <v>0</v>
      </c>
      <c r="F35">
        <f t="shared" si="1"/>
        <v>12</v>
      </c>
      <c r="G35" t="s">
        <v>73</v>
      </c>
      <c r="H35" t="s">
        <v>170</v>
      </c>
      <c r="I35" t="s">
        <v>171</v>
      </c>
      <c r="J35" t="s">
        <v>172</v>
      </c>
      <c r="M35" t="s">
        <v>173</v>
      </c>
      <c r="O35" t="s">
        <v>174</v>
      </c>
    </row>
    <row r="36" spans="4:6" ht="12.75">
      <c r="D36">
        <f>SUM(D9:D32)</f>
        <v>394</v>
      </c>
      <c r="E36">
        <f>SUM(E9:E32)</f>
        <v>227</v>
      </c>
      <c r="F36">
        <f t="shared" si="1"/>
        <v>621</v>
      </c>
    </row>
    <row r="37" spans="1:9" ht="12.75">
      <c r="A37" t="s">
        <v>175</v>
      </c>
      <c r="D37" t="s">
        <v>3</v>
      </c>
      <c r="E37" t="s">
        <v>4</v>
      </c>
      <c r="F37" t="s">
        <v>176</v>
      </c>
      <c r="G37" t="s">
        <v>5</v>
      </c>
      <c r="H37" t="s">
        <v>177</v>
      </c>
      <c r="I37" t="s">
        <v>178</v>
      </c>
    </row>
    <row r="38" spans="1:9" ht="12" customHeight="1">
      <c r="A38" t="s">
        <v>179</v>
      </c>
      <c r="D38">
        <v>6</v>
      </c>
      <c r="E38">
        <v>0</v>
      </c>
      <c r="F38">
        <v>0</v>
      </c>
      <c r="G38">
        <f>+D38+E38+F38</f>
        <v>6</v>
      </c>
      <c r="I38" t="s">
        <v>180</v>
      </c>
    </row>
    <row r="39" spans="1:10" ht="12.75">
      <c r="A39" t="s">
        <v>181</v>
      </c>
      <c r="D39">
        <v>4</v>
      </c>
      <c r="E39">
        <v>0</v>
      </c>
      <c r="F39">
        <v>0</v>
      </c>
      <c r="G39">
        <f>+D39+E39+F39</f>
        <v>4</v>
      </c>
      <c r="J39" t="s">
        <v>182</v>
      </c>
    </row>
    <row r="40" spans="1:9" ht="12.75">
      <c r="A40" t="s">
        <v>183</v>
      </c>
      <c r="D40">
        <v>40</v>
      </c>
      <c r="E40">
        <v>10</v>
      </c>
      <c r="F40">
        <v>10</v>
      </c>
      <c r="G40">
        <f>+D40+E40+F40</f>
        <v>60</v>
      </c>
      <c r="H40" t="s">
        <v>184</v>
      </c>
      <c r="I40" t="s">
        <v>185</v>
      </c>
    </row>
    <row r="41" spans="1:9" ht="12.75">
      <c r="A41" t="s">
        <v>186</v>
      </c>
      <c r="D41">
        <v>0</v>
      </c>
      <c r="E41">
        <v>3</v>
      </c>
      <c r="F41">
        <v>0</v>
      </c>
      <c r="G41">
        <f aca="true" t="shared" si="2" ref="G41:G58">+D41+E41+F41</f>
        <v>3</v>
      </c>
      <c r="I41" t="s">
        <v>187</v>
      </c>
    </row>
    <row r="42" spans="1:10" ht="12.75">
      <c r="A42" t="s">
        <v>188</v>
      </c>
      <c r="D42">
        <v>30</v>
      </c>
      <c r="E42">
        <v>0</v>
      </c>
      <c r="F42">
        <v>0</v>
      </c>
      <c r="G42">
        <f t="shared" si="2"/>
        <v>30</v>
      </c>
      <c r="J42" t="s">
        <v>189</v>
      </c>
    </row>
    <row r="43" spans="1:10" ht="12.75">
      <c r="A43" t="s">
        <v>190</v>
      </c>
      <c r="D43">
        <v>16</v>
      </c>
      <c r="E43">
        <v>0</v>
      </c>
      <c r="F43">
        <v>7</v>
      </c>
      <c r="G43">
        <f t="shared" si="2"/>
        <v>23</v>
      </c>
      <c r="J43" t="s">
        <v>191</v>
      </c>
    </row>
    <row r="44" spans="1:9" ht="12.75">
      <c r="A44" t="s">
        <v>192</v>
      </c>
      <c r="D44">
        <v>100</v>
      </c>
      <c r="E44">
        <v>0</v>
      </c>
      <c r="F44">
        <v>5</v>
      </c>
      <c r="G44">
        <f t="shared" si="2"/>
        <v>105</v>
      </c>
      <c r="H44" t="s">
        <v>193</v>
      </c>
      <c r="I44" t="s">
        <v>194</v>
      </c>
    </row>
    <row r="45" spans="1:10" ht="12.75">
      <c r="A45" t="s">
        <v>195</v>
      </c>
      <c r="D45">
        <v>20</v>
      </c>
      <c r="E45">
        <v>0</v>
      </c>
      <c r="F45">
        <v>2</v>
      </c>
      <c r="G45">
        <f t="shared" si="2"/>
        <v>22</v>
      </c>
      <c r="J45" t="s">
        <v>196</v>
      </c>
    </row>
    <row r="46" spans="1:10" ht="12.75">
      <c r="A46" t="s">
        <v>197</v>
      </c>
      <c r="D46">
        <v>6</v>
      </c>
      <c r="E46">
        <v>0</v>
      </c>
      <c r="F46">
        <v>0</v>
      </c>
      <c r="G46">
        <f t="shared" si="2"/>
        <v>6</v>
      </c>
      <c r="J46" t="s">
        <v>198</v>
      </c>
    </row>
    <row r="47" spans="1:10" ht="12.75">
      <c r="A47" t="s">
        <v>199</v>
      </c>
      <c r="D47">
        <v>8</v>
      </c>
      <c r="E47">
        <v>0</v>
      </c>
      <c r="F47">
        <v>0</v>
      </c>
      <c r="G47">
        <f t="shared" si="2"/>
        <v>8</v>
      </c>
      <c r="J47" t="s">
        <v>200</v>
      </c>
    </row>
    <row r="48" spans="1:9" ht="12.75">
      <c r="A48" t="s">
        <v>201</v>
      </c>
      <c r="D48">
        <v>36</v>
      </c>
      <c r="E48">
        <v>0</v>
      </c>
      <c r="F48">
        <v>2</v>
      </c>
      <c r="G48">
        <f t="shared" si="2"/>
        <v>38</v>
      </c>
      <c r="H48" t="s">
        <v>193</v>
      </c>
      <c r="I48" t="s">
        <v>202</v>
      </c>
    </row>
    <row r="49" spans="1:10" ht="12.75">
      <c r="A49" t="s">
        <v>203</v>
      </c>
      <c r="D49">
        <v>2</v>
      </c>
      <c r="E49">
        <v>0</v>
      </c>
      <c r="F49">
        <v>0</v>
      </c>
      <c r="G49">
        <f t="shared" si="2"/>
        <v>2</v>
      </c>
      <c r="H49" t="s">
        <v>204</v>
      </c>
      <c r="J49" t="s">
        <v>205</v>
      </c>
    </row>
    <row r="50" spans="1:9" ht="12.75">
      <c r="A50" t="s">
        <v>206</v>
      </c>
      <c r="D50">
        <v>0</v>
      </c>
      <c r="E50">
        <v>180</v>
      </c>
      <c r="F50">
        <v>20</v>
      </c>
      <c r="G50">
        <f t="shared" si="2"/>
        <v>200</v>
      </c>
      <c r="I50" t="s">
        <v>207</v>
      </c>
    </row>
    <row r="51" spans="1:10" ht="12.75">
      <c r="A51" t="s">
        <v>208</v>
      </c>
      <c r="D51">
        <v>70</v>
      </c>
      <c r="E51">
        <v>20</v>
      </c>
      <c r="F51">
        <v>10</v>
      </c>
      <c r="G51">
        <f t="shared" si="2"/>
        <v>100</v>
      </c>
      <c r="H51" t="s">
        <v>209</v>
      </c>
      <c r="J51" t="s">
        <v>210</v>
      </c>
    </row>
    <row r="52" spans="1:9" ht="12.75">
      <c r="A52" t="s">
        <v>211</v>
      </c>
      <c r="D52">
        <v>0</v>
      </c>
      <c r="E52">
        <v>4</v>
      </c>
      <c r="F52">
        <v>0</v>
      </c>
      <c r="G52">
        <f t="shared" si="2"/>
        <v>4</v>
      </c>
      <c r="H52" t="s">
        <v>212</v>
      </c>
      <c r="I52" t="s">
        <v>213</v>
      </c>
    </row>
    <row r="53" spans="1:10" ht="12.75">
      <c r="A53" t="s">
        <v>214</v>
      </c>
      <c r="D53">
        <v>24</v>
      </c>
      <c r="E53">
        <v>0</v>
      </c>
      <c r="F53">
        <v>6</v>
      </c>
      <c r="G53">
        <f t="shared" si="2"/>
        <v>30</v>
      </c>
      <c r="J53" t="s">
        <v>210</v>
      </c>
    </row>
    <row r="54" spans="1:9" ht="12.75">
      <c r="A54" t="s">
        <v>215</v>
      </c>
      <c r="D54">
        <v>24</v>
      </c>
      <c r="E54">
        <v>0</v>
      </c>
      <c r="F54">
        <v>6</v>
      </c>
      <c r="G54">
        <f t="shared" si="2"/>
        <v>30</v>
      </c>
      <c r="H54" t="s">
        <v>193</v>
      </c>
      <c r="I54" t="s">
        <v>216</v>
      </c>
    </row>
    <row r="55" spans="1:9" ht="12.75">
      <c r="A55" t="s">
        <v>217</v>
      </c>
      <c r="D55">
        <v>30</v>
      </c>
      <c r="E55">
        <v>0</v>
      </c>
      <c r="F55">
        <v>0</v>
      </c>
      <c r="G55">
        <f t="shared" si="2"/>
        <v>30</v>
      </c>
      <c r="H55" t="s">
        <v>193</v>
      </c>
      <c r="I55" t="s">
        <v>218</v>
      </c>
    </row>
    <row r="56" spans="1:9" ht="12.75">
      <c r="A56" t="s">
        <v>219</v>
      </c>
      <c r="D56">
        <f>+D49+D40</f>
        <v>42</v>
      </c>
      <c r="E56">
        <f>+E49+E40</f>
        <v>10</v>
      </c>
      <c r="F56">
        <f>+F49+F40</f>
        <v>10</v>
      </c>
      <c r="G56">
        <f t="shared" si="2"/>
        <v>62</v>
      </c>
      <c r="I56" t="s">
        <v>220</v>
      </c>
    </row>
    <row r="57" spans="1:9" ht="12.75">
      <c r="A57" t="s">
        <v>221</v>
      </c>
      <c r="D57">
        <f>+D47+D48</f>
        <v>44</v>
      </c>
      <c r="E57">
        <f>+E48+E47</f>
        <v>0</v>
      </c>
      <c r="F57">
        <f>+F48+F47</f>
        <v>2</v>
      </c>
      <c r="G57">
        <f>+G48+G47</f>
        <v>46</v>
      </c>
      <c r="I57" t="s">
        <v>222</v>
      </c>
    </row>
    <row r="58" spans="1:9" ht="12.75">
      <c r="A58" t="s">
        <v>223</v>
      </c>
      <c r="D58">
        <f>SUM(D38:D46)+SUM(D50:D55)</f>
        <v>370</v>
      </c>
      <c r="E58">
        <f>SUM(E38:E46)+SUM(E50:E55)</f>
        <v>217</v>
      </c>
      <c r="F58">
        <f>SUM(F38:F46)+SUM(F50:F55)</f>
        <v>66</v>
      </c>
      <c r="G58">
        <f t="shared" si="2"/>
        <v>653</v>
      </c>
      <c r="I58" t="s">
        <v>224</v>
      </c>
    </row>
    <row r="59" spans="1:9" ht="12.75">
      <c r="A59" t="s">
        <v>5</v>
      </c>
      <c r="D59">
        <f>SUM(D38:D55)</f>
        <v>416</v>
      </c>
      <c r="E59">
        <f>SUM(E38:E55)</f>
        <v>217</v>
      </c>
      <c r="F59">
        <f>SUM(F38:F55)</f>
        <v>68</v>
      </c>
      <c r="G59">
        <f>SUM(G38:G55)</f>
        <v>701</v>
      </c>
      <c r="I59" t="s">
        <v>225</v>
      </c>
    </row>
    <row r="60" ht="12.75">
      <c r="J60" t="s">
        <v>226</v>
      </c>
    </row>
    <row r="61" ht="12.75">
      <c r="I61" t="s">
        <v>227</v>
      </c>
    </row>
    <row r="62" ht="12.75">
      <c r="I62" t="s">
        <v>228</v>
      </c>
    </row>
    <row r="63" ht="12.75">
      <c r="I63" t="s">
        <v>229</v>
      </c>
    </row>
    <row r="64" ht="12.75">
      <c r="I64" t="s">
        <v>230</v>
      </c>
    </row>
    <row r="65" ht="12.75">
      <c r="I65" t="s">
        <v>231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81"/>
  <sheetViews>
    <sheetView tabSelected="1" workbookViewId="0" topLeftCell="A1">
      <selection activeCell="A6" sqref="A6"/>
    </sheetView>
  </sheetViews>
  <sheetFormatPr defaultColWidth="9.140625" defaultRowHeight="12.75"/>
  <cols>
    <col min="1" max="1" width="28.57421875" style="0" customWidth="1"/>
    <col min="2" max="2" width="9.8515625" style="0" customWidth="1"/>
    <col min="3" max="3" width="15.00390625" style="0" customWidth="1"/>
    <col min="4" max="4" width="6.00390625" style="0" customWidth="1"/>
    <col min="5" max="5" width="7.8515625" style="0" customWidth="1"/>
    <col min="6" max="6" width="6.57421875" style="0" customWidth="1"/>
    <col min="7" max="7" width="17.57421875" style="0" customWidth="1"/>
    <col min="8" max="8" width="17.28125" style="0" customWidth="1"/>
    <col min="9" max="9" width="17.140625" style="0" customWidth="1"/>
    <col min="10" max="11" width="18.140625" style="0" customWidth="1"/>
    <col min="12" max="12" width="19.28125" style="0" customWidth="1"/>
    <col min="13" max="13" width="12.140625" style="0" customWidth="1"/>
    <col min="14" max="14" width="8.00390625" style="0" customWidth="1"/>
    <col min="15" max="15" width="7.421875" style="0" customWidth="1"/>
  </cols>
  <sheetData>
    <row r="1" spans="1:15" ht="12.75">
      <c r="A1" s="1" t="s">
        <v>265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250</v>
      </c>
      <c r="N1" s="1" t="s">
        <v>13</v>
      </c>
      <c r="O1" s="1" t="s">
        <v>14</v>
      </c>
    </row>
    <row r="2" spans="1:14" ht="12.75">
      <c r="A2" t="s">
        <v>15</v>
      </c>
      <c r="B2" t="s">
        <v>16</v>
      </c>
      <c r="C2" t="s">
        <v>273</v>
      </c>
      <c r="D2">
        <f>+D12+D17+D19+D22+D27</f>
        <v>170</v>
      </c>
      <c r="E2">
        <f>+E12+E17+E19+E22+E27</f>
        <v>68</v>
      </c>
      <c r="F2">
        <f aca="true" t="shared" si="0" ref="F2:F7">+D2+E2</f>
        <v>238</v>
      </c>
      <c r="G2" t="s">
        <v>18</v>
      </c>
      <c r="H2" t="s">
        <v>20</v>
      </c>
      <c r="I2" t="s">
        <v>21</v>
      </c>
      <c r="J2" t="s">
        <v>22</v>
      </c>
      <c r="N2" t="s">
        <v>17</v>
      </c>
    </row>
    <row r="3" spans="1:14" ht="12.75">
      <c r="A3" t="s">
        <v>25</v>
      </c>
      <c r="B3" t="s">
        <v>16</v>
      </c>
      <c r="C3" t="s">
        <v>269</v>
      </c>
      <c r="D3">
        <f>+D16+D18+D26+D28</f>
        <v>108</v>
      </c>
      <c r="E3">
        <f>+E16+E18+E26+E28</f>
        <v>52</v>
      </c>
      <c r="F3">
        <f t="shared" si="0"/>
        <v>160</v>
      </c>
      <c r="G3" t="s">
        <v>27</v>
      </c>
      <c r="H3" t="s">
        <v>28</v>
      </c>
      <c r="I3" t="s">
        <v>29</v>
      </c>
      <c r="J3" t="s">
        <v>30</v>
      </c>
      <c r="N3" t="s">
        <v>268</v>
      </c>
    </row>
    <row r="4" spans="1:14" ht="12.75">
      <c r="A4" t="s">
        <v>31</v>
      </c>
      <c r="B4" t="s">
        <v>16</v>
      </c>
      <c r="C4" t="s">
        <v>267</v>
      </c>
      <c r="D4">
        <f>+D10+D14+D20+D23+D32+D33</f>
        <v>126</v>
      </c>
      <c r="E4">
        <f>+E10+E14+E20+E23+E32+E33</f>
        <v>52</v>
      </c>
      <c r="F4">
        <f>+F10+F14+F20+F32+F33+F23</f>
        <v>178</v>
      </c>
      <c r="G4" t="s">
        <v>33</v>
      </c>
      <c r="H4" t="s">
        <v>46</v>
      </c>
      <c r="I4" t="s">
        <v>34</v>
      </c>
      <c r="J4" t="s">
        <v>23</v>
      </c>
      <c r="K4" t="s">
        <v>35</v>
      </c>
      <c r="L4" t="s">
        <v>49</v>
      </c>
      <c r="N4" t="s">
        <v>155</v>
      </c>
    </row>
    <row r="5" spans="1:14" ht="12.75">
      <c r="A5" t="s">
        <v>36</v>
      </c>
      <c r="B5" t="s">
        <v>16</v>
      </c>
      <c r="C5" t="s">
        <v>270</v>
      </c>
      <c r="D5">
        <f>+D11+D15+D21+D25</f>
        <v>108</v>
      </c>
      <c r="E5">
        <f>+E11+E15+E21+E25</f>
        <v>52</v>
      </c>
      <c r="F5">
        <f>+F11+F15+F21+F25</f>
        <v>160</v>
      </c>
      <c r="G5" t="s">
        <v>38</v>
      </c>
      <c r="H5" t="s">
        <v>39</v>
      </c>
      <c r="I5" t="s">
        <v>40</v>
      </c>
      <c r="J5" t="s">
        <v>41</v>
      </c>
      <c r="N5" t="s">
        <v>271</v>
      </c>
    </row>
    <row r="6" spans="1:14" ht="12.75">
      <c r="A6" t="s">
        <v>280</v>
      </c>
      <c r="B6" t="s">
        <v>16</v>
      </c>
      <c r="C6" t="s">
        <v>274</v>
      </c>
      <c r="D6">
        <f>+D13+D24+D29+D30+D31</f>
        <v>90</v>
      </c>
      <c r="E6">
        <f>+E13+E24+E29+E30+E31</f>
        <v>26</v>
      </c>
      <c r="F6">
        <f>F24+F31+F13+F29+F30</f>
        <v>116</v>
      </c>
      <c r="G6" t="s">
        <v>19</v>
      </c>
      <c r="H6" t="s">
        <v>48</v>
      </c>
      <c r="I6" t="s">
        <v>251</v>
      </c>
      <c r="J6" t="s">
        <v>47</v>
      </c>
      <c r="K6" t="s">
        <v>252</v>
      </c>
      <c r="N6" t="s">
        <v>245</v>
      </c>
    </row>
    <row r="7" spans="1:6" ht="12.75">
      <c r="A7" t="s">
        <v>344</v>
      </c>
      <c r="C7" t="s">
        <v>5</v>
      </c>
      <c r="D7">
        <f>SUM(D2:D6)</f>
        <v>602</v>
      </c>
      <c r="E7">
        <f>SUM(E2:E6)</f>
        <v>250</v>
      </c>
      <c r="F7">
        <f t="shared" si="0"/>
        <v>852</v>
      </c>
    </row>
    <row r="9" spans="1:16" ht="12.75">
      <c r="A9" s="1" t="s">
        <v>266</v>
      </c>
      <c r="B9" s="1" t="s">
        <v>1</v>
      </c>
      <c r="C9" s="1" t="s">
        <v>51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  <c r="I9" s="1" t="s">
        <v>8</v>
      </c>
      <c r="J9" s="1" t="s">
        <v>9</v>
      </c>
      <c r="K9" s="1" t="s">
        <v>334</v>
      </c>
      <c r="L9" s="1" t="s">
        <v>53</v>
      </c>
      <c r="M9" s="1" t="s">
        <v>327</v>
      </c>
      <c r="N9" s="1" t="s">
        <v>316</v>
      </c>
      <c r="O9" s="1"/>
      <c r="P9" s="1"/>
    </row>
    <row r="10" spans="1:16" ht="12.75">
      <c r="A10" t="s">
        <v>55</v>
      </c>
      <c r="B10" t="s">
        <v>80</v>
      </c>
      <c r="C10" t="s">
        <v>57</v>
      </c>
      <c r="D10">
        <v>50</v>
      </c>
      <c r="E10">
        <v>0</v>
      </c>
      <c r="F10">
        <f aca="true" t="shared" si="1" ref="F10:F25">+D10+E10</f>
        <v>50</v>
      </c>
      <c r="G10" t="s">
        <v>298</v>
      </c>
      <c r="H10" t="s">
        <v>304</v>
      </c>
      <c r="I10" t="s">
        <v>287</v>
      </c>
      <c r="J10" t="s">
        <v>62</v>
      </c>
      <c r="K10" t="s">
        <v>364</v>
      </c>
      <c r="L10" t="s">
        <v>63</v>
      </c>
      <c r="M10" t="s">
        <v>317</v>
      </c>
      <c r="N10" t="s">
        <v>64</v>
      </c>
      <c r="P10" t="s">
        <v>65</v>
      </c>
    </row>
    <row r="11" spans="1:15" ht="12.75">
      <c r="A11" t="s">
        <v>66</v>
      </c>
      <c r="B11" t="s">
        <v>80</v>
      </c>
      <c r="C11" t="s">
        <v>67</v>
      </c>
      <c r="D11">
        <v>54</v>
      </c>
      <c r="E11">
        <v>0</v>
      </c>
      <c r="F11">
        <f t="shared" si="1"/>
        <v>54</v>
      </c>
      <c r="G11" t="s">
        <v>300</v>
      </c>
      <c r="H11" t="s">
        <v>303</v>
      </c>
      <c r="I11" t="s">
        <v>285</v>
      </c>
      <c r="J11" t="s">
        <v>286</v>
      </c>
      <c r="K11" t="s">
        <v>364</v>
      </c>
      <c r="L11" t="s">
        <v>246</v>
      </c>
      <c r="M11" t="s">
        <v>318</v>
      </c>
      <c r="N11" t="s">
        <v>71</v>
      </c>
      <c r="O11">
        <v>58306</v>
      </c>
    </row>
    <row r="12" spans="1:16" ht="12.75">
      <c r="A12" t="s">
        <v>72</v>
      </c>
      <c r="B12" t="s">
        <v>80</v>
      </c>
      <c r="C12" t="s">
        <v>73</v>
      </c>
      <c r="D12">
        <v>54</v>
      </c>
      <c r="E12">
        <v>0</v>
      </c>
      <c r="F12">
        <f t="shared" si="1"/>
        <v>54</v>
      </c>
      <c r="G12" t="s">
        <v>299</v>
      </c>
      <c r="H12" t="s">
        <v>288</v>
      </c>
      <c r="I12" t="s">
        <v>93</v>
      </c>
      <c r="J12" t="s">
        <v>286</v>
      </c>
      <c r="K12" t="s">
        <v>364</v>
      </c>
      <c r="L12" t="s">
        <v>76</v>
      </c>
      <c r="M12" t="s">
        <v>319</v>
      </c>
      <c r="N12" t="s">
        <v>77</v>
      </c>
      <c r="P12" t="s">
        <v>78</v>
      </c>
    </row>
    <row r="13" spans="1:14" ht="12.75">
      <c r="A13" t="s">
        <v>79</v>
      </c>
      <c r="B13" t="s">
        <v>80</v>
      </c>
      <c r="C13" t="s">
        <v>87</v>
      </c>
      <c r="D13">
        <v>50</v>
      </c>
      <c r="E13">
        <v>0</v>
      </c>
      <c r="F13">
        <f t="shared" si="1"/>
        <v>50</v>
      </c>
      <c r="G13" t="s">
        <v>298</v>
      </c>
      <c r="H13" t="s">
        <v>304</v>
      </c>
      <c r="I13" t="s">
        <v>287</v>
      </c>
      <c r="J13" t="s">
        <v>62</v>
      </c>
      <c r="K13" t="s">
        <v>364</v>
      </c>
      <c r="L13" t="s">
        <v>84</v>
      </c>
      <c r="M13" t="s">
        <v>320</v>
      </c>
      <c r="N13" t="s">
        <v>85</v>
      </c>
    </row>
    <row r="14" spans="1:16" ht="12.75">
      <c r="A14" t="s">
        <v>86</v>
      </c>
      <c r="B14" t="s">
        <v>80</v>
      </c>
      <c r="C14" t="s">
        <v>57</v>
      </c>
      <c r="D14">
        <v>54</v>
      </c>
      <c r="E14">
        <v>0</v>
      </c>
      <c r="F14">
        <f t="shared" si="1"/>
        <v>54</v>
      </c>
      <c r="G14" t="s">
        <v>288</v>
      </c>
      <c r="H14" t="s">
        <v>288</v>
      </c>
      <c r="I14" t="s">
        <v>103</v>
      </c>
      <c r="J14" t="s">
        <v>286</v>
      </c>
      <c r="K14" t="s">
        <v>363</v>
      </c>
      <c r="L14" t="s">
        <v>277</v>
      </c>
      <c r="M14" t="s">
        <v>321</v>
      </c>
      <c r="N14" t="s">
        <v>90</v>
      </c>
      <c r="P14" t="s">
        <v>284</v>
      </c>
    </row>
    <row r="15" spans="1:16" ht="12.75">
      <c r="A15" t="s">
        <v>91</v>
      </c>
      <c r="B15" t="s">
        <v>80</v>
      </c>
      <c r="C15" t="s">
        <v>67</v>
      </c>
      <c r="D15">
        <v>54</v>
      </c>
      <c r="E15">
        <v>0</v>
      </c>
      <c r="F15">
        <f t="shared" si="1"/>
        <v>54</v>
      </c>
      <c r="G15" t="s">
        <v>300</v>
      </c>
      <c r="H15" t="s">
        <v>288</v>
      </c>
      <c r="I15" t="s">
        <v>93</v>
      </c>
      <c r="J15" t="s">
        <v>286</v>
      </c>
      <c r="K15" t="s">
        <v>363</v>
      </c>
      <c r="L15" t="s">
        <v>297</v>
      </c>
      <c r="M15" t="s">
        <v>322</v>
      </c>
      <c r="N15" t="s">
        <v>95</v>
      </c>
      <c r="O15">
        <v>54489</v>
      </c>
      <c r="P15" t="s">
        <v>111</v>
      </c>
    </row>
    <row r="16" spans="1:14" ht="12.75">
      <c r="A16" t="s">
        <v>96</v>
      </c>
      <c r="B16" t="s">
        <v>80</v>
      </c>
      <c r="C16" t="s">
        <v>97</v>
      </c>
      <c r="D16">
        <v>54</v>
      </c>
      <c r="E16">
        <v>0</v>
      </c>
      <c r="F16">
        <f t="shared" si="1"/>
        <v>54</v>
      </c>
      <c r="G16" t="s">
        <v>288</v>
      </c>
      <c r="H16" t="s">
        <v>288</v>
      </c>
      <c r="I16" t="s">
        <v>83</v>
      </c>
      <c r="J16" t="s">
        <v>286</v>
      </c>
      <c r="K16" t="s">
        <v>364</v>
      </c>
      <c r="L16" t="s">
        <v>99</v>
      </c>
      <c r="M16" t="s">
        <v>323</v>
      </c>
      <c r="N16" t="s">
        <v>100</v>
      </c>
    </row>
    <row r="17" spans="1:16" ht="12.75">
      <c r="A17" t="s">
        <v>101</v>
      </c>
      <c r="B17" t="s">
        <v>80</v>
      </c>
      <c r="C17" t="s">
        <v>73</v>
      </c>
      <c r="D17">
        <v>46</v>
      </c>
      <c r="E17">
        <v>0</v>
      </c>
      <c r="F17">
        <f t="shared" si="1"/>
        <v>46</v>
      </c>
      <c r="G17" t="s">
        <v>288</v>
      </c>
      <c r="H17" t="s">
        <v>288</v>
      </c>
      <c r="I17" t="s">
        <v>83</v>
      </c>
      <c r="J17" t="s">
        <v>241</v>
      </c>
      <c r="K17" t="s">
        <v>362</v>
      </c>
      <c r="L17" t="s">
        <v>104</v>
      </c>
      <c r="M17" t="s">
        <v>324</v>
      </c>
      <c r="N17" t="s">
        <v>105</v>
      </c>
      <c r="O17">
        <v>51356</v>
      </c>
      <c r="P17" t="s">
        <v>106</v>
      </c>
    </row>
    <row r="18" spans="1:15" ht="12.75">
      <c r="A18" t="s">
        <v>107</v>
      </c>
      <c r="B18" t="s">
        <v>80</v>
      </c>
      <c r="C18" t="s">
        <v>97</v>
      </c>
      <c r="D18">
        <v>54</v>
      </c>
      <c r="E18">
        <v>0</v>
      </c>
      <c r="F18">
        <f t="shared" si="1"/>
        <v>54</v>
      </c>
      <c r="G18" t="s">
        <v>288</v>
      </c>
      <c r="H18" t="s">
        <v>288</v>
      </c>
      <c r="I18" t="s">
        <v>83</v>
      </c>
      <c r="J18" t="s">
        <v>93</v>
      </c>
      <c r="K18" t="s">
        <v>364</v>
      </c>
      <c r="L18" t="s">
        <v>272</v>
      </c>
      <c r="M18" t="s">
        <v>325</v>
      </c>
      <c r="N18" t="s">
        <v>110</v>
      </c>
      <c r="O18">
        <v>81053</v>
      </c>
    </row>
    <row r="19" spans="1:16" ht="12.75">
      <c r="A19" t="s">
        <v>112</v>
      </c>
      <c r="B19" t="s">
        <v>56</v>
      </c>
      <c r="C19" t="s">
        <v>73</v>
      </c>
      <c r="D19">
        <f>32+SUM(D34:D38)</f>
        <v>70</v>
      </c>
      <c r="E19">
        <f>SUM(E34:E38)</f>
        <v>16</v>
      </c>
      <c r="F19">
        <f t="shared" si="1"/>
        <v>86</v>
      </c>
      <c r="G19" t="s">
        <v>302</v>
      </c>
      <c r="H19" t="s">
        <v>82</v>
      </c>
      <c r="I19" t="s">
        <v>83</v>
      </c>
      <c r="J19" t="s">
        <v>244</v>
      </c>
      <c r="K19" t="s">
        <v>364</v>
      </c>
      <c r="L19" t="s">
        <v>243</v>
      </c>
      <c r="M19" t="s">
        <v>326</v>
      </c>
      <c r="N19" t="s">
        <v>117</v>
      </c>
      <c r="P19" t="s">
        <v>294</v>
      </c>
    </row>
    <row r="20" spans="1:15" ht="12.75">
      <c r="A20" t="s">
        <v>118</v>
      </c>
      <c r="B20" t="s">
        <v>56</v>
      </c>
      <c r="C20" t="s">
        <v>57</v>
      </c>
      <c r="D20">
        <v>0</v>
      </c>
      <c r="E20">
        <v>26</v>
      </c>
      <c r="F20">
        <f t="shared" si="1"/>
        <v>26</v>
      </c>
      <c r="G20" t="s">
        <v>119</v>
      </c>
      <c r="H20" t="s">
        <v>119</v>
      </c>
      <c r="I20" t="s">
        <v>337</v>
      </c>
      <c r="J20" t="s">
        <v>337</v>
      </c>
      <c r="K20" t="s">
        <v>365</v>
      </c>
      <c r="L20" t="s">
        <v>84</v>
      </c>
      <c r="M20" t="s">
        <v>317</v>
      </c>
      <c r="N20" t="s">
        <v>120</v>
      </c>
      <c r="O20">
        <v>83628</v>
      </c>
    </row>
    <row r="21" spans="1:14" ht="12.75">
      <c r="A21" t="s">
        <v>121</v>
      </c>
      <c r="B21" t="s">
        <v>56</v>
      </c>
      <c r="C21" t="s">
        <v>67</v>
      </c>
      <c r="D21">
        <v>0</v>
      </c>
      <c r="E21">
        <v>26</v>
      </c>
      <c r="F21">
        <f t="shared" si="1"/>
        <v>26</v>
      </c>
      <c r="G21" t="s">
        <v>258</v>
      </c>
      <c r="H21" t="s">
        <v>258</v>
      </c>
      <c r="I21" t="s">
        <v>337</v>
      </c>
      <c r="J21" t="s">
        <v>337</v>
      </c>
      <c r="K21" t="s">
        <v>365</v>
      </c>
      <c r="L21" t="s">
        <v>282</v>
      </c>
      <c r="M21" t="s">
        <v>318</v>
      </c>
      <c r="N21" t="s">
        <v>122</v>
      </c>
    </row>
    <row r="22" spans="1:14" ht="12.75">
      <c r="A22" t="s">
        <v>123</v>
      </c>
      <c r="B22" t="s">
        <v>56</v>
      </c>
      <c r="C22" t="s">
        <v>73</v>
      </c>
      <c r="D22">
        <v>0</v>
      </c>
      <c r="E22">
        <v>26</v>
      </c>
      <c r="F22">
        <f t="shared" si="1"/>
        <v>26</v>
      </c>
      <c r="G22" t="s">
        <v>119</v>
      </c>
      <c r="H22" t="s">
        <v>119</v>
      </c>
      <c r="I22" t="s">
        <v>337</v>
      </c>
      <c r="J22" t="s">
        <v>337</v>
      </c>
      <c r="K22" t="s">
        <v>365</v>
      </c>
      <c r="L22" t="s">
        <v>124</v>
      </c>
      <c r="M22" t="s">
        <v>319</v>
      </c>
      <c r="N22" t="s">
        <v>125</v>
      </c>
    </row>
    <row r="23" spans="1:14" ht="12.75">
      <c r="A23" t="s">
        <v>126</v>
      </c>
      <c r="B23" t="s">
        <v>56</v>
      </c>
      <c r="C23" t="s">
        <v>57</v>
      </c>
      <c r="D23">
        <v>0</v>
      </c>
      <c r="E23">
        <v>26</v>
      </c>
      <c r="F23">
        <f t="shared" si="1"/>
        <v>26</v>
      </c>
      <c r="G23" t="s">
        <v>119</v>
      </c>
      <c r="H23" t="s">
        <v>119</v>
      </c>
      <c r="I23" t="s">
        <v>337</v>
      </c>
      <c r="J23" t="s">
        <v>337</v>
      </c>
      <c r="K23" t="s">
        <v>365</v>
      </c>
      <c r="L23" t="s">
        <v>63</v>
      </c>
      <c r="M23" t="s">
        <v>320</v>
      </c>
      <c r="N23" t="s">
        <v>127</v>
      </c>
    </row>
    <row r="24" spans="1:14" ht="12.75">
      <c r="A24" t="s">
        <v>128</v>
      </c>
      <c r="B24" t="s">
        <v>56</v>
      </c>
      <c r="C24" t="s">
        <v>87</v>
      </c>
      <c r="D24">
        <v>0</v>
      </c>
      <c r="E24">
        <v>26</v>
      </c>
      <c r="F24">
        <f t="shared" si="1"/>
        <v>26</v>
      </c>
      <c r="G24" t="s">
        <v>119</v>
      </c>
      <c r="H24" t="s">
        <v>119</v>
      </c>
      <c r="I24" t="s">
        <v>337</v>
      </c>
      <c r="J24" t="s">
        <v>337</v>
      </c>
      <c r="K24" t="s">
        <v>365</v>
      </c>
      <c r="L24" t="s">
        <v>277</v>
      </c>
      <c r="M24" t="s">
        <v>321</v>
      </c>
      <c r="N24" t="s">
        <v>129</v>
      </c>
    </row>
    <row r="25" spans="1:14" ht="12.75">
      <c r="A25" t="s">
        <v>130</v>
      </c>
      <c r="B25" t="s">
        <v>56</v>
      </c>
      <c r="C25" t="s">
        <v>67</v>
      </c>
      <c r="D25">
        <v>0</v>
      </c>
      <c r="E25">
        <v>26</v>
      </c>
      <c r="F25">
        <f t="shared" si="1"/>
        <v>26</v>
      </c>
      <c r="G25" t="s">
        <v>119</v>
      </c>
      <c r="H25" t="s">
        <v>119</v>
      </c>
      <c r="I25" t="s">
        <v>337</v>
      </c>
      <c r="J25" t="s">
        <v>337</v>
      </c>
      <c r="K25" t="s">
        <v>365</v>
      </c>
      <c r="L25" t="s">
        <v>94</v>
      </c>
      <c r="M25" t="s">
        <v>322</v>
      </c>
      <c r="N25" t="s">
        <v>131</v>
      </c>
    </row>
    <row r="26" spans="1:14" ht="12.75">
      <c r="A26" t="s">
        <v>132</v>
      </c>
      <c r="B26" t="s">
        <v>56</v>
      </c>
      <c r="C26" t="s">
        <v>97</v>
      </c>
      <c r="D26">
        <v>0</v>
      </c>
      <c r="E26">
        <v>26</v>
      </c>
      <c r="F26">
        <f aca="true" t="shared" si="2" ref="F26:F39">+D26+E26</f>
        <v>26</v>
      </c>
      <c r="G26" t="s">
        <v>258</v>
      </c>
      <c r="H26" t="s">
        <v>258</v>
      </c>
      <c r="I26" t="s">
        <v>337</v>
      </c>
      <c r="J26" t="s">
        <v>337</v>
      </c>
      <c r="K26" t="s">
        <v>365</v>
      </c>
      <c r="L26" t="s">
        <v>99</v>
      </c>
      <c r="M26" t="s">
        <v>323</v>
      </c>
      <c r="N26" t="s">
        <v>133</v>
      </c>
    </row>
    <row r="27" spans="1:14" ht="12.75">
      <c r="A27" t="s">
        <v>134</v>
      </c>
      <c r="B27" t="s">
        <v>56</v>
      </c>
      <c r="C27" t="s">
        <v>73</v>
      </c>
      <c r="D27">
        <v>0</v>
      </c>
      <c r="E27">
        <v>26</v>
      </c>
      <c r="F27">
        <f t="shared" si="2"/>
        <v>26</v>
      </c>
      <c r="G27" t="s">
        <v>119</v>
      </c>
      <c r="H27" t="s">
        <v>119</v>
      </c>
      <c r="I27" t="s">
        <v>337</v>
      </c>
      <c r="J27" t="s">
        <v>337</v>
      </c>
      <c r="K27" t="s">
        <v>365</v>
      </c>
      <c r="L27" t="s">
        <v>104</v>
      </c>
      <c r="M27" t="s">
        <v>324</v>
      </c>
      <c r="N27" t="s">
        <v>135</v>
      </c>
    </row>
    <row r="28" spans="1:14" ht="12.75">
      <c r="A28" t="s">
        <v>136</v>
      </c>
      <c r="B28" t="s">
        <v>56</v>
      </c>
      <c r="C28" t="s">
        <v>97</v>
      </c>
      <c r="D28">
        <v>0</v>
      </c>
      <c r="E28">
        <v>26</v>
      </c>
      <c r="F28">
        <f t="shared" si="2"/>
        <v>26</v>
      </c>
      <c r="G28" t="s">
        <v>258</v>
      </c>
      <c r="H28" t="s">
        <v>258</v>
      </c>
      <c r="I28" t="s">
        <v>337</v>
      </c>
      <c r="J28" t="s">
        <v>337</v>
      </c>
      <c r="K28" t="s">
        <v>365</v>
      </c>
      <c r="L28" t="s">
        <v>272</v>
      </c>
      <c r="M28" t="s">
        <v>325</v>
      </c>
      <c r="N28" t="s">
        <v>137</v>
      </c>
    </row>
    <row r="29" spans="1:16" ht="12.75">
      <c r="A29" t="s">
        <v>138</v>
      </c>
      <c r="B29" t="s">
        <v>357</v>
      </c>
      <c r="C29" t="s">
        <v>87</v>
      </c>
      <c r="D29">
        <v>20</v>
      </c>
      <c r="E29">
        <v>0</v>
      </c>
      <c r="F29">
        <f t="shared" si="2"/>
        <v>20</v>
      </c>
      <c r="G29" t="s">
        <v>359</v>
      </c>
      <c r="H29" t="s">
        <v>353</v>
      </c>
      <c r="L29" t="s">
        <v>142</v>
      </c>
      <c r="M29" t="s">
        <v>328</v>
      </c>
      <c r="N29" t="s">
        <v>347</v>
      </c>
      <c r="P29" t="s">
        <v>144</v>
      </c>
    </row>
    <row r="30" spans="1:16" ht="12.75">
      <c r="A30" t="s">
        <v>145</v>
      </c>
      <c r="B30" t="s">
        <v>56</v>
      </c>
      <c r="C30" t="s">
        <v>87</v>
      </c>
      <c r="D30">
        <v>10</v>
      </c>
      <c r="E30">
        <v>0</v>
      </c>
      <c r="F30">
        <f t="shared" si="2"/>
        <v>10</v>
      </c>
      <c r="G30" t="s">
        <v>305</v>
      </c>
      <c r="L30" t="s">
        <v>330</v>
      </c>
      <c r="M30" t="s">
        <v>328</v>
      </c>
      <c r="N30" t="s">
        <v>147</v>
      </c>
      <c r="O30">
        <v>39968</v>
      </c>
      <c r="P30" t="s">
        <v>111</v>
      </c>
    </row>
    <row r="31" spans="1:14" ht="12.75">
      <c r="A31" t="s">
        <v>148</v>
      </c>
      <c r="B31" t="s">
        <v>56</v>
      </c>
      <c r="C31" t="s">
        <v>87</v>
      </c>
      <c r="D31">
        <v>10</v>
      </c>
      <c r="E31">
        <v>0</v>
      </c>
      <c r="F31">
        <f t="shared" si="2"/>
        <v>10</v>
      </c>
      <c r="G31" t="s">
        <v>119</v>
      </c>
      <c r="L31" t="s">
        <v>329</v>
      </c>
      <c r="M31" t="s">
        <v>331</v>
      </c>
      <c r="N31" t="s">
        <v>151</v>
      </c>
    </row>
    <row r="32" spans="1:16" ht="12.75">
      <c r="A32" t="s">
        <v>152</v>
      </c>
      <c r="B32" t="s">
        <v>56</v>
      </c>
      <c r="C32" t="s">
        <v>57</v>
      </c>
      <c r="D32">
        <v>10</v>
      </c>
      <c r="E32">
        <v>0</v>
      </c>
      <c r="F32">
        <f t="shared" si="2"/>
        <v>10</v>
      </c>
      <c r="G32" t="s">
        <v>119</v>
      </c>
      <c r="L32" t="s">
        <v>155</v>
      </c>
      <c r="M32" t="s">
        <v>332</v>
      </c>
      <c r="N32" t="s">
        <v>156</v>
      </c>
      <c r="P32" t="s">
        <v>157</v>
      </c>
    </row>
    <row r="33" spans="1:14" ht="12.75">
      <c r="A33" t="s">
        <v>158</v>
      </c>
      <c r="B33" t="s">
        <v>358</v>
      </c>
      <c r="C33" t="s">
        <v>57</v>
      </c>
      <c r="D33">
        <v>12</v>
      </c>
      <c r="E33">
        <v>0</v>
      </c>
      <c r="F33">
        <f t="shared" si="2"/>
        <v>12</v>
      </c>
      <c r="G33" t="s">
        <v>103</v>
      </c>
      <c r="L33" t="s">
        <v>277</v>
      </c>
      <c r="M33" t="s">
        <v>321</v>
      </c>
      <c r="N33" t="s">
        <v>161</v>
      </c>
    </row>
    <row r="34" spans="1:9" ht="12.75">
      <c r="A34" t="s">
        <v>366</v>
      </c>
      <c r="B34" t="s">
        <v>367</v>
      </c>
      <c r="C34" t="s">
        <v>21</v>
      </c>
      <c r="D34">
        <v>18</v>
      </c>
      <c r="E34">
        <v>0</v>
      </c>
      <c r="F34">
        <f t="shared" si="2"/>
        <v>18</v>
      </c>
      <c r="G34" t="s">
        <v>364</v>
      </c>
      <c r="H34" t="s">
        <v>364</v>
      </c>
      <c r="I34" t="s">
        <v>363</v>
      </c>
    </row>
    <row r="35" spans="1:14" ht="12.75">
      <c r="A35" t="s">
        <v>255</v>
      </c>
      <c r="B35" t="s">
        <v>249</v>
      </c>
      <c r="C35" t="s">
        <v>21</v>
      </c>
      <c r="D35">
        <v>0</v>
      </c>
      <c r="E35">
        <v>4</v>
      </c>
      <c r="F35">
        <f>+D35+E35</f>
        <v>4</v>
      </c>
      <c r="G35" t="s">
        <v>257</v>
      </c>
      <c r="L35" t="s">
        <v>243</v>
      </c>
      <c r="M35" t="s">
        <v>333</v>
      </c>
      <c r="N35" t="s">
        <v>256</v>
      </c>
    </row>
    <row r="36" spans="1:14" ht="12.75">
      <c r="A36" t="s">
        <v>309</v>
      </c>
      <c r="B36" t="s">
        <v>56</v>
      </c>
      <c r="C36" t="s">
        <v>21</v>
      </c>
      <c r="D36">
        <v>0</v>
      </c>
      <c r="E36">
        <v>7</v>
      </c>
      <c r="F36">
        <f>+D36+E36</f>
        <v>7</v>
      </c>
      <c r="G36" t="s">
        <v>313</v>
      </c>
      <c r="L36" t="s">
        <v>243</v>
      </c>
      <c r="M36" t="s">
        <v>333</v>
      </c>
      <c r="N36" t="s">
        <v>253</v>
      </c>
    </row>
    <row r="37" spans="1:16" ht="12.75">
      <c r="A37" t="s">
        <v>312</v>
      </c>
      <c r="B37" t="s">
        <v>56</v>
      </c>
      <c r="C37" t="s">
        <v>21</v>
      </c>
      <c r="D37">
        <v>0</v>
      </c>
      <c r="E37">
        <v>3</v>
      </c>
      <c r="F37">
        <f t="shared" si="2"/>
        <v>3</v>
      </c>
      <c r="G37" t="s">
        <v>164</v>
      </c>
      <c r="L37" t="s">
        <v>243</v>
      </c>
      <c r="M37" t="s">
        <v>333</v>
      </c>
      <c r="N37" t="s">
        <v>254</v>
      </c>
      <c r="P37" t="s">
        <v>166</v>
      </c>
    </row>
    <row r="38" spans="1:16" ht="12.75">
      <c r="A38" t="s">
        <v>115</v>
      </c>
      <c r="B38" t="s">
        <v>169</v>
      </c>
      <c r="C38" t="s">
        <v>21</v>
      </c>
      <c r="D38">
        <v>20</v>
      </c>
      <c r="E38">
        <v>2</v>
      </c>
      <c r="F38">
        <f>+D38+E38</f>
        <v>22</v>
      </c>
      <c r="G38" t="s">
        <v>232</v>
      </c>
      <c r="H38" t="s">
        <v>171</v>
      </c>
      <c r="I38" t="s">
        <v>261</v>
      </c>
      <c r="J38" t="s">
        <v>306</v>
      </c>
      <c r="L38" t="s">
        <v>243</v>
      </c>
      <c r="M38" t="s">
        <v>333</v>
      </c>
      <c r="N38" t="s">
        <v>173</v>
      </c>
      <c r="P38" t="s">
        <v>174</v>
      </c>
    </row>
    <row r="39" spans="1:6" ht="12.75">
      <c r="A39" t="s">
        <v>360</v>
      </c>
      <c r="C39" t="s">
        <v>5</v>
      </c>
      <c r="D39">
        <f>SUM(D10:D33)</f>
        <v>602</v>
      </c>
      <c r="E39">
        <f>SUM(E10:E33)</f>
        <v>250</v>
      </c>
      <c r="F39">
        <f t="shared" si="2"/>
        <v>852</v>
      </c>
    </row>
    <row r="41" spans="1:9" ht="12.75">
      <c r="A41" s="1" t="s">
        <v>175</v>
      </c>
      <c r="B41" s="1"/>
      <c r="C41" s="1"/>
      <c r="D41" s="1" t="s">
        <v>3</v>
      </c>
      <c r="E41" s="1" t="s">
        <v>4</v>
      </c>
      <c r="F41" s="1" t="s">
        <v>176</v>
      </c>
      <c r="G41" s="1" t="s">
        <v>5</v>
      </c>
      <c r="H41" s="1" t="s">
        <v>177</v>
      </c>
      <c r="I41" t="s">
        <v>178</v>
      </c>
    </row>
    <row r="42" spans="1:9" ht="12.75">
      <c r="A42" t="s">
        <v>310</v>
      </c>
      <c r="D42">
        <v>6</v>
      </c>
      <c r="E42">
        <v>0</v>
      </c>
      <c r="F42">
        <v>0</v>
      </c>
      <c r="G42">
        <f aca="true" t="shared" si="3" ref="G42:G50">+D42+E42+F42</f>
        <v>6</v>
      </c>
      <c r="H42" t="s">
        <v>308</v>
      </c>
      <c r="I42" t="s">
        <v>180</v>
      </c>
    </row>
    <row r="43" spans="1:10" ht="12.75">
      <c r="A43" t="s">
        <v>338</v>
      </c>
      <c r="D43">
        <v>0</v>
      </c>
      <c r="E43">
        <v>54</v>
      </c>
      <c r="F43">
        <v>6</v>
      </c>
      <c r="G43">
        <f t="shared" si="3"/>
        <v>60</v>
      </c>
      <c r="J43" t="s">
        <v>182</v>
      </c>
    </row>
    <row r="44" spans="1:9" ht="12.75">
      <c r="A44" t="s">
        <v>339</v>
      </c>
      <c r="D44">
        <v>48</v>
      </c>
      <c r="E44">
        <v>0</v>
      </c>
      <c r="F44">
        <v>2</v>
      </c>
      <c r="G44">
        <f t="shared" si="3"/>
        <v>50</v>
      </c>
      <c r="I44" t="s">
        <v>185</v>
      </c>
    </row>
    <row r="45" spans="1:9" ht="12.75">
      <c r="A45" t="s">
        <v>340</v>
      </c>
      <c r="D45">
        <v>18</v>
      </c>
      <c r="E45">
        <v>0</v>
      </c>
      <c r="F45">
        <v>2</v>
      </c>
      <c r="G45">
        <f t="shared" si="3"/>
        <v>20</v>
      </c>
      <c r="H45" t="s">
        <v>341</v>
      </c>
      <c r="I45" t="s">
        <v>290</v>
      </c>
    </row>
    <row r="46" spans="1:10" ht="12.75">
      <c r="A46" t="s">
        <v>311</v>
      </c>
      <c r="D46">
        <v>4</v>
      </c>
      <c r="E46">
        <v>0</v>
      </c>
      <c r="F46">
        <v>0</v>
      </c>
      <c r="G46">
        <f t="shared" si="3"/>
        <v>4</v>
      </c>
      <c r="H46" t="s">
        <v>308</v>
      </c>
      <c r="J46" t="s">
        <v>291</v>
      </c>
    </row>
    <row r="47" spans="1:10" ht="12.75">
      <c r="A47" t="s">
        <v>237</v>
      </c>
      <c r="D47">
        <v>4</v>
      </c>
      <c r="E47">
        <v>0</v>
      </c>
      <c r="F47">
        <v>0</v>
      </c>
      <c r="G47">
        <f t="shared" si="3"/>
        <v>4</v>
      </c>
      <c r="H47" t="s">
        <v>239</v>
      </c>
      <c r="J47" t="s">
        <v>292</v>
      </c>
    </row>
    <row r="48" spans="1:9" ht="12.75">
      <c r="A48" t="s">
        <v>301</v>
      </c>
      <c r="D48">
        <v>12</v>
      </c>
      <c r="E48">
        <v>0</v>
      </c>
      <c r="F48">
        <v>1</v>
      </c>
      <c r="G48">
        <f t="shared" si="3"/>
        <v>13</v>
      </c>
      <c r="H48" t="s">
        <v>247</v>
      </c>
      <c r="I48" t="s">
        <v>194</v>
      </c>
    </row>
    <row r="49" spans="1:10" ht="12.75">
      <c r="A49" t="s">
        <v>183</v>
      </c>
      <c r="D49">
        <v>80</v>
      </c>
      <c r="E49">
        <v>4</v>
      </c>
      <c r="F49">
        <v>6</v>
      </c>
      <c r="G49">
        <f t="shared" si="3"/>
        <v>90</v>
      </c>
      <c r="H49" t="s">
        <v>238</v>
      </c>
      <c r="J49" t="s">
        <v>196</v>
      </c>
    </row>
    <row r="50" spans="1:10" ht="12.75">
      <c r="A50" t="s">
        <v>262</v>
      </c>
      <c r="D50">
        <v>10</v>
      </c>
      <c r="E50">
        <v>0</v>
      </c>
      <c r="F50">
        <v>0</v>
      </c>
      <c r="G50">
        <f t="shared" si="3"/>
        <v>10</v>
      </c>
      <c r="H50" t="s">
        <v>144</v>
      </c>
      <c r="J50" t="s">
        <v>198</v>
      </c>
    </row>
    <row r="51" spans="1:10" ht="12.75">
      <c r="A51" t="s">
        <v>186</v>
      </c>
      <c r="D51">
        <v>0</v>
      </c>
      <c r="E51">
        <v>3</v>
      </c>
      <c r="F51">
        <v>0</v>
      </c>
      <c r="G51">
        <f aca="true" t="shared" si="4" ref="G51:G63">+D51+E51+F51</f>
        <v>3</v>
      </c>
      <c r="J51" t="s">
        <v>200</v>
      </c>
    </row>
    <row r="52" spans="1:10" ht="12.75">
      <c r="A52" t="s">
        <v>188</v>
      </c>
      <c r="D52">
        <v>24</v>
      </c>
      <c r="E52">
        <v>0</v>
      </c>
      <c r="F52">
        <v>6</v>
      </c>
      <c r="G52">
        <f t="shared" si="4"/>
        <v>30</v>
      </c>
      <c r="J52" t="s">
        <v>278</v>
      </c>
    </row>
    <row r="53" spans="1:10" ht="12.75">
      <c r="A53" t="s">
        <v>190</v>
      </c>
      <c r="D53">
        <v>46</v>
      </c>
      <c r="E53">
        <v>0</v>
      </c>
      <c r="F53">
        <v>1</v>
      </c>
      <c r="G53">
        <f t="shared" si="4"/>
        <v>47</v>
      </c>
      <c r="J53" t="s">
        <v>279</v>
      </c>
    </row>
    <row r="54" spans="1:9" ht="12.75">
      <c r="A54" t="s">
        <v>192</v>
      </c>
      <c r="D54">
        <v>36</v>
      </c>
      <c r="E54">
        <v>0</v>
      </c>
      <c r="F54">
        <v>9</v>
      </c>
      <c r="G54">
        <f t="shared" si="4"/>
        <v>45</v>
      </c>
      <c r="I54" t="s">
        <v>202</v>
      </c>
    </row>
    <row r="55" spans="1:10" ht="12.75">
      <c r="A55" t="s">
        <v>234</v>
      </c>
      <c r="D55">
        <v>120</v>
      </c>
      <c r="E55">
        <v>0</v>
      </c>
      <c r="F55">
        <v>4</v>
      </c>
      <c r="G55">
        <f t="shared" si="4"/>
        <v>124</v>
      </c>
      <c r="H55" t="s">
        <v>351</v>
      </c>
      <c r="J55" t="s">
        <v>205</v>
      </c>
    </row>
    <row r="56" spans="1:9" ht="12.75">
      <c r="A56" t="s">
        <v>195</v>
      </c>
      <c r="D56">
        <v>12</v>
      </c>
      <c r="E56">
        <v>0</v>
      </c>
      <c r="F56">
        <v>7</v>
      </c>
      <c r="G56">
        <f t="shared" si="4"/>
        <v>19</v>
      </c>
      <c r="I56" t="s">
        <v>207</v>
      </c>
    </row>
    <row r="57" spans="1:10" ht="12.75">
      <c r="A57" t="s">
        <v>197</v>
      </c>
      <c r="D57">
        <v>8</v>
      </c>
      <c r="E57">
        <v>0</v>
      </c>
      <c r="F57">
        <v>0</v>
      </c>
      <c r="G57">
        <f t="shared" si="4"/>
        <v>8</v>
      </c>
      <c r="J57" t="s">
        <v>210</v>
      </c>
    </row>
    <row r="58" spans="1:9" ht="12.75">
      <c r="A58" t="s">
        <v>199</v>
      </c>
      <c r="D58">
        <v>8</v>
      </c>
      <c r="E58">
        <v>0</v>
      </c>
      <c r="F58">
        <v>0</v>
      </c>
      <c r="G58">
        <f t="shared" si="4"/>
        <v>8</v>
      </c>
      <c r="I58" t="s">
        <v>213</v>
      </c>
    </row>
    <row r="59" spans="1:10" ht="12.75">
      <c r="A59" t="s">
        <v>336</v>
      </c>
      <c r="D59">
        <v>6</v>
      </c>
      <c r="E59">
        <v>0</v>
      </c>
      <c r="F59">
        <v>4</v>
      </c>
      <c r="G59">
        <f t="shared" si="4"/>
        <v>10</v>
      </c>
      <c r="J59" t="s">
        <v>210</v>
      </c>
    </row>
    <row r="60" spans="1:9" ht="12.75">
      <c r="A60" t="s">
        <v>201</v>
      </c>
      <c r="D60">
        <v>24</v>
      </c>
      <c r="E60">
        <v>0</v>
      </c>
      <c r="F60">
        <v>5</v>
      </c>
      <c r="G60">
        <f t="shared" si="4"/>
        <v>29</v>
      </c>
      <c r="H60" t="s">
        <v>193</v>
      </c>
      <c r="I60" t="s">
        <v>296</v>
      </c>
    </row>
    <row r="61" spans="1:9" ht="12.75">
      <c r="A61" t="s">
        <v>275</v>
      </c>
      <c r="D61">
        <v>0</v>
      </c>
      <c r="E61">
        <v>0</v>
      </c>
      <c r="F61">
        <v>1</v>
      </c>
      <c r="G61">
        <f>+D61+E61+F61</f>
        <v>1</v>
      </c>
      <c r="H61" t="s">
        <v>236</v>
      </c>
      <c r="I61" t="s">
        <v>348</v>
      </c>
    </row>
    <row r="62" spans="1:10" ht="12.75">
      <c r="A62" t="s">
        <v>345</v>
      </c>
      <c r="D62">
        <v>0</v>
      </c>
      <c r="E62">
        <v>0</v>
      </c>
      <c r="F62">
        <v>1</v>
      </c>
      <c r="G62">
        <f>+D62+E62+F62</f>
        <v>1</v>
      </c>
      <c r="H62" t="s">
        <v>236</v>
      </c>
      <c r="J62" t="s">
        <v>349</v>
      </c>
    </row>
    <row r="63" spans="1:9" ht="12.75">
      <c r="A63" t="s">
        <v>242</v>
      </c>
      <c r="D63">
        <v>0</v>
      </c>
      <c r="E63">
        <v>2</v>
      </c>
      <c r="F63">
        <v>0</v>
      </c>
      <c r="G63">
        <f t="shared" si="4"/>
        <v>2</v>
      </c>
      <c r="I63" t="s">
        <v>220</v>
      </c>
    </row>
    <row r="64" spans="1:9" ht="12.75">
      <c r="A64" t="s">
        <v>203</v>
      </c>
      <c r="D64">
        <v>2</v>
      </c>
      <c r="E64">
        <v>0</v>
      </c>
      <c r="F64">
        <v>0</v>
      </c>
      <c r="G64">
        <f aca="true" t="shared" si="5" ref="G64:G78">+D64+E64+F64</f>
        <v>2</v>
      </c>
      <c r="H64" t="s">
        <v>204</v>
      </c>
      <c r="I64" t="s">
        <v>222</v>
      </c>
    </row>
    <row r="65" spans="1:9" ht="12.75">
      <c r="A65" t="s">
        <v>206</v>
      </c>
      <c r="D65">
        <v>20</v>
      </c>
      <c r="E65">
        <v>120</v>
      </c>
      <c r="F65">
        <v>60</v>
      </c>
      <c r="G65">
        <f t="shared" si="5"/>
        <v>200</v>
      </c>
      <c r="H65" t="s">
        <v>293</v>
      </c>
      <c r="I65" t="s">
        <v>224</v>
      </c>
    </row>
    <row r="66" spans="1:9" ht="12.75">
      <c r="A66" t="s">
        <v>233</v>
      </c>
      <c r="D66">
        <v>0</v>
      </c>
      <c r="E66">
        <v>60</v>
      </c>
      <c r="F66">
        <v>20</v>
      </c>
      <c r="G66">
        <f t="shared" si="5"/>
        <v>80</v>
      </c>
      <c r="H66" t="s">
        <v>209</v>
      </c>
      <c r="I66" t="s">
        <v>225</v>
      </c>
    </row>
    <row r="67" spans="1:9" ht="12.75">
      <c r="A67" t="s">
        <v>211</v>
      </c>
      <c r="D67">
        <v>0</v>
      </c>
      <c r="E67">
        <v>7</v>
      </c>
      <c r="F67">
        <v>0</v>
      </c>
      <c r="G67">
        <f t="shared" si="5"/>
        <v>7</v>
      </c>
      <c r="H67" t="s">
        <v>212</v>
      </c>
      <c r="I67" t="s">
        <v>227</v>
      </c>
    </row>
    <row r="68" spans="1:9" ht="12.75">
      <c r="A68" t="s">
        <v>314</v>
      </c>
      <c r="D68">
        <v>10</v>
      </c>
      <c r="E68">
        <v>0</v>
      </c>
      <c r="F68">
        <v>0</v>
      </c>
      <c r="G68">
        <f t="shared" si="5"/>
        <v>10</v>
      </c>
      <c r="H68" t="s">
        <v>281</v>
      </c>
      <c r="I68" t="s">
        <v>228</v>
      </c>
    </row>
    <row r="69" spans="1:9" ht="12.75">
      <c r="A69" t="s">
        <v>263</v>
      </c>
      <c r="D69">
        <v>20</v>
      </c>
      <c r="E69">
        <v>0</v>
      </c>
      <c r="F69">
        <v>3</v>
      </c>
      <c r="G69">
        <f t="shared" si="5"/>
        <v>23</v>
      </c>
      <c r="I69" t="s">
        <v>289</v>
      </c>
    </row>
    <row r="70" spans="1:9" ht="12.75">
      <c r="A70" t="s">
        <v>235</v>
      </c>
      <c r="D70">
        <v>36</v>
      </c>
      <c r="E70">
        <v>0</v>
      </c>
      <c r="F70">
        <v>2</v>
      </c>
      <c r="G70">
        <f t="shared" si="5"/>
        <v>38</v>
      </c>
      <c r="H70" t="s">
        <v>193</v>
      </c>
      <c r="I70" t="s">
        <v>240</v>
      </c>
    </row>
    <row r="71" spans="1:9" ht="12.75">
      <c r="A71" t="s">
        <v>346</v>
      </c>
      <c r="D71">
        <v>48</v>
      </c>
      <c r="E71">
        <v>0</v>
      </c>
      <c r="F71">
        <v>5</v>
      </c>
      <c r="G71">
        <f t="shared" si="5"/>
        <v>53</v>
      </c>
      <c r="H71" t="s">
        <v>193</v>
      </c>
      <c r="I71" t="s">
        <v>248</v>
      </c>
    </row>
    <row r="72" spans="1:9" ht="12.75">
      <c r="A72" t="s">
        <v>276</v>
      </c>
      <c r="D72">
        <v>0</v>
      </c>
      <c r="E72">
        <v>0</v>
      </c>
      <c r="F72">
        <v>0</v>
      </c>
      <c r="G72">
        <f t="shared" si="5"/>
        <v>0</v>
      </c>
      <c r="H72" t="s">
        <v>236</v>
      </c>
      <c r="I72" t="s">
        <v>283</v>
      </c>
    </row>
    <row r="73" spans="1:9" ht="12.75">
      <c r="A73" t="s">
        <v>264</v>
      </c>
      <c r="C73">
        <f aca="true" t="shared" si="6" ref="C73:C78">+D73+E73</f>
        <v>10</v>
      </c>
      <c r="D73">
        <f>+D50</f>
        <v>10</v>
      </c>
      <c r="E73">
        <f>+E50</f>
        <v>0</v>
      </c>
      <c r="F73">
        <f>+F50</f>
        <v>0</v>
      </c>
      <c r="G73">
        <f t="shared" si="5"/>
        <v>10</v>
      </c>
      <c r="I73" t="s">
        <v>295</v>
      </c>
    </row>
    <row r="74" spans="1:9" ht="12.75">
      <c r="A74" t="s">
        <v>219</v>
      </c>
      <c r="C74">
        <f t="shared" si="6"/>
        <v>4</v>
      </c>
      <c r="D74">
        <f>+D64+D63</f>
        <v>2</v>
      </c>
      <c r="E74">
        <f>+E64+E63</f>
        <v>2</v>
      </c>
      <c r="F74">
        <f>+F64+F63</f>
        <v>0</v>
      </c>
      <c r="G74">
        <f t="shared" si="5"/>
        <v>4</v>
      </c>
      <c r="I74" t="s">
        <v>307</v>
      </c>
    </row>
    <row r="75" spans="1:10" ht="12.75">
      <c r="A75" t="s">
        <v>221</v>
      </c>
      <c r="C75">
        <f>+D75+E75</f>
        <v>32</v>
      </c>
      <c r="D75">
        <f>+D58+D60+D61+D62</f>
        <v>32</v>
      </c>
      <c r="E75">
        <f>+E58+E60+E61+E62</f>
        <v>0</v>
      </c>
      <c r="F75">
        <f>+F58+F60+F61+F62</f>
        <v>7</v>
      </c>
      <c r="G75">
        <f t="shared" si="5"/>
        <v>39</v>
      </c>
      <c r="J75" t="s">
        <v>350</v>
      </c>
    </row>
    <row r="76" spans="1:9" ht="12.75">
      <c r="A76" t="s">
        <v>343</v>
      </c>
      <c r="C76">
        <f t="shared" si="6"/>
        <v>712</v>
      </c>
      <c r="D76">
        <f>+D42+SUM(D46:D49)+SUM(D51:D58)+SUM(D60:D62)+SUM(D65:D72)</f>
        <v>518</v>
      </c>
      <c r="E76">
        <f>+E42+SUM(E46:E49)+SUM(E51:E58)+SUM(E60:E62)+SUM(E65:E72)</f>
        <v>194</v>
      </c>
      <c r="F76">
        <f>+F42+SUM(F46:F49)+SUM(F51:F58)+SUM(F60:F62)+SUM(F65:F72)</f>
        <v>131</v>
      </c>
      <c r="G76">
        <f t="shared" si="5"/>
        <v>843</v>
      </c>
      <c r="I76" t="s">
        <v>342</v>
      </c>
    </row>
    <row r="77" spans="1:9" ht="12.75">
      <c r="A77" t="s">
        <v>335</v>
      </c>
      <c r="C77">
        <f t="shared" si="6"/>
        <v>126</v>
      </c>
      <c r="D77">
        <f>+D43+D44+D45+D59</f>
        <v>72</v>
      </c>
      <c r="E77">
        <f>+E43+E44+E45+E59</f>
        <v>54</v>
      </c>
      <c r="F77">
        <f>+F43+F44+F45+F59</f>
        <v>14</v>
      </c>
      <c r="G77">
        <f t="shared" si="5"/>
        <v>140</v>
      </c>
      <c r="I77" t="s">
        <v>352</v>
      </c>
    </row>
    <row r="78" spans="1:7" ht="12.75">
      <c r="A78" t="s">
        <v>361</v>
      </c>
      <c r="C78">
        <f t="shared" si="6"/>
        <v>852</v>
      </c>
      <c r="D78">
        <f>SUM(D42:D72)</f>
        <v>602</v>
      </c>
      <c r="E78">
        <f>SUM(E42:E72)</f>
        <v>250</v>
      </c>
      <c r="F78">
        <f>SUM(F42:F72)</f>
        <v>145</v>
      </c>
      <c r="G78">
        <f t="shared" si="5"/>
        <v>997</v>
      </c>
    </row>
    <row r="79" spans="1:7" ht="12.75">
      <c r="A79" t="s">
        <v>315</v>
      </c>
      <c r="C79">
        <f>+C78-32</f>
        <v>820</v>
      </c>
      <c r="D79">
        <f>+D78-32</f>
        <v>570</v>
      </c>
      <c r="E79">
        <f>+E78</f>
        <v>250</v>
      </c>
      <c r="F79">
        <f>+F78</f>
        <v>145</v>
      </c>
      <c r="G79">
        <f>+G78-32</f>
        <v>965</v>
      </c>
    </row>
    <row r="80" spans="3:7" ht="12.75">
      <c r="C80" t="s">
        <v>356</v>
      </c>
      <c r="D80" s="1" t="s">
        <v>3</v>
      </c>
      <c r="E80" s="1" t="s">
        <v>4</v>
      </c>
      <c r="F80" s="1" t="s">
        <v>176</v>
      </c>
      <c r="G80" s="1" t="s">
        <v>354</v>
      </c>
    </row>
    <row r="81" spans="3:7" ht="12.75">
      <c r="C81" t="s">
        <v>260</v>
      </c>
      <c r="D81" t="s">
        <v>355</v>
      </c>
      <c r="G81" s="2" t="s">
        <v>259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Captian Trevethan</dc:creator>
  <cp:keywords/>
  <dc:description/>
  <cp:lastModifiedBy> </cp:lastModifiedBy>
  <cp:lastPrinted>2002-11-24T12:27:46Z</cp:lastPrinted>
  <dcterms:created xsi:type="dcterms:W3CDTF">2002-08-04T07:08:18Z</dcterms:created>
  <dcterms:modified xsi:type="dcterms:W3CDTF">2005-03-11T15:10:30Z</dcterms:modified>
  <cp:category/>
  <cp:version/>
  <cp:contentType/>
  <cp:contentStatus/>
</cp:coreProperties>
</file>