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47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'Sheet1'!$A$1:$L$20</definedName>
  </definedNames>
  <calcPr fullCalcOnLoad="1"/>
</workbook>
</file>

<file path=xl/sharedStrings.xml><?xml version="1.0" encoding="utf-8"?>
<sst xmlns="http://schemas.openxmlformats.org/spreadsheetml/2006/main" count="59" uniqueCount="49">
  <si>
    <t>SWU per kg for various enrichment parameters.</t>
  </si>
  <si>
    <t>Xp</t>
  </si>
  <si>
    <t>Xw</t>
  </si>
  <si>
    <t>Xf</t>
  </si>
  <si>
    <t>P</t>
  </si>
  <si>
    <t>W/P</t>
  </si>
  <si>
    <t>F/P</t>
  </si>
  <si>
    <t>Vp</t>
  </si>
  <si>
    <t>Vw</t>
  </si>
  <si>
    <t>Vf</t>
  </si>
  <si>
    <t>kg U-235</t>
  </si>
  <si>
    <r>
      <t>Δ</t>
    </r>
    <r>
      <rPr>
        <sz val="10"/>
        <rFont val="Arial"/>
        <family val="0"/>
      </rPr>
      <t>SWU/</t>
    </r>
  </si>
  <si>
    <t xml:space="preserve"> </t>
  </si>
  <si>
    <t>in product</t>
  </si>
  <si>
    <t>(product)</t>
  </si>
  <si>
    <t>(feed)</t>
  </si>
  <si>
    <t>kg of product</t>
  </si>
  <si>
    <t>% U-235</t>
  </si>
  <si>
    <t>(waste)</t>
  </si>
  <si>
    <t>kg product</t>
  </si>
  <si>
    <t xml:space="preserve">  R.L. Garwin, 12/19/2007</t>
  </si>
  <si>
    <t>kg W/kg P</t>
  </si>
  <si>
    <t>kg F/kg P</t>
  </si>
  <si>
    <t>--------------value function------------------</t>
  </si>
  <si>
    <t/>
  </si>
  <si>
    <t>----------- (2x-1) ln [x/(1-x)] ------------------</t>
  </si>
  <si>
    <t xml:space="preserve">kg </t>
  </si>
  <si>
    <t>P kg of</t>
  </si>
  <si>
    <t>product.</t>
  </si>
  <si>
    <r>
      <t xml:space="preserve">Enter your desired set </t>
    </r>
    <r>
      <rPr>
        <sz val="10"/>
        <rFont val="Arial"/>
        <family val="0"/>
      </rPr>
      <t>of enrichment parameters in Columns B-D for Xp, Xw, and Xf-- the U-235 conentrations in %, and in Col. E the kg of product.</t>
    </r>
  </si>
  <si>
    <t xml:space="preserve">    Rows 23-30 are formatted for this purpose, as are Rows 7-20.</t>
  </si>
  <si>
    <t>If you corrupt the worksheet, download it afresh.</t>
  </si>
  <si>
    <t>Row</t>
  </si>
  <si>
    <t xml:space="preserve">specify the U-235 concentration (in per cent) for the "product", "waste" or "tails", and the "feed" to an ideal enrichment cascade. </t>
  </si>
  <si>
    <t xml:space="preserve">Optionally, the mass of product (kg) in column E can be specified as well. User inputs in Columns B-E result in calculated outputs in Columns F-M </t>
  </si>
  <si>
    <t xml:space="preserve">as indicated in Rows 3-4. </t>
  </si>
  <si>
    <t xml:space="preserve">Thus, Column F is the kg of waste per kg of product; Col. G is the kg of feed material per kg of product. Cols. H-J provide the </t>
  </si>
  <si>
    <t xml:space="preserve">1 kg of product, or alternatively,  per kg of U-235 contained in the product.  The rate of SWU production (SWU/yr) of an ideal cascade of identical </t>
  </si>
  <si>
    <t xml:space="preserve">machines is the product of the unit SWU rating of a centrifuge and the number of centrifuges.  Thus if a single centrifuge can be operated at </t>
  </si>
  <si>
    <t xml:space="preserve">2 SWU/yr, an assembly of 3000 centrifuges could produce 2x3000 = 6000 SWU/yr, and if assembled into a suitable set of series and parallel </t>
  </si>
  <si>
    <t>Thus a cascade rated at 6000 SWU/yr could produce 6000/3.64 = 1648 kg of 3.5% product per year, containing 6000/103.89 = 57.75 kg of U-235.</t>
  </si>
  <si>
    <t xml:space="preserve">invested per kg of 3.5% U-235, for a cascade fed natural uranium with Xf = 0.711% U-235, and with a waste stream containing Xw = 0.40% U-235.  </t>
  </si>
  <si>
    <t>configurations would produce enriched uranium at a rate illustrated in one of the rows of the spreadsheet.  Row 12 shows that 3.64 SWU must be</t>
  </si>
  <si>
    <t>value function (2x-1) ln [x/(1-x)]  for the product, waste, and feed concentrations, respectively.</t>
  </si>
  <si>
    <t xml:space="preserve">The output Columns K-L show the Separative Work Units that must be provided by the ideal cascade to produce </t>
  </si>
  <si>
    <t>SWU_Calculations (version 3k).xls</t>
  </si>
  <si>
    <t xml:space="preserve">   updated 08/20/2015</t>
  </si>
  <si>
    <t>ulations_version_3k.xls</t>
  </si>
  <si>
    <r>
      <t>SWU_Calculations_version_3k.xls</t>
    </r>
    <r>
      <rPr>
        <sz val="10"/>
        <rFont val="Arial"/>
        <family val="0"/>
      </rPr>
      <t xml:space="preserve">.  This live spreadsheet, when downloaded to any computer with Excel or a compatible program, allows the user to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</si>
</sst>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pane ySplit="5" topLeftCell="A22" activePane="bottomLeft" state="frozen"/>
      <selection pane="topLeft" activeCell="A1" sqref="A1"/>
      <selection pane="bottomLeft" activeCell="A32" sqref="A32:IV32"/>
    </sheetView>
  </sheetViews>
  <sheetFormatPr defaultColWidth="9.140625" defaultRowHeight="12.75"/>
  <cols>
    <col min="12" max="12" width="10.57421875" style="0" bestFit="1" customWidth="1"/>
    <col min="13" max="13" width="10.7109375" style="0" customWidth="1"/>
  </cols>
  <sheetData>
    <row r="1" spans="1:11" ht="12.75">
      <c r="A1" s="15" t="s">
        <v>0</v>
      </c>
      <c r="G1" s="21" t="s">
        <v>45</v>
      </c>
      <c r="H1" t="s">
        <v>47</v>
      </c>
      <c r="K1" t="s">
        <v>20</v>
      </c>
    </row>
    <row r="2" spans="1:11" ht="12.75">
      <c r="A2" s="1" t="s">
        <v>32</v>
      </c>
      <c r="K2" t="s">
        <v>46</v>
      </c>
    </row>
    <row r="3" spans="1:13" ht="12.75">
      <c r="A3">
        <v>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4" t="s">
        <v>11</v>
      </c>
      <c r="L3" s="4" t="s">
        <v>11</v>
      </c>
      <c r="M3" s="4" t="s">
        <v>11</v>
      </c>
    </row>
    <row r="4" spans="1:13" ht="12.75">
      <c r="A4">
        <f>+A3+1</f>
        <v>4</v>
      </c>
      <c r="B4" s="1" t="s">
        <v>14</v>
      </c>
      <c r="C4" s="1" t="s">
        <v>18</v>
      </c>
      <c r="D4" s="1" t="s">
        <v>15</v>
      </c>
      <c r="E4" s="1" t="s">
        <v>26</v>
      </c>
      <c r="F4" s="1" t="s">
        <v>21</v>
      </c>
      <c r="G4" s="1" t="s">
        <v>22</v>
      </c>
      <c r="H4" s="8" t="s">
        <v>23</v>
      </c>
      <c r="I4" s="9"/>
      <c r="J4" s="9"/>
      <c r="K4" t="s">
        <v>19</v>
      </c>
      <c r="L4" s="1" t="s">
        <v>10</v>
      </c>
      <c r="M4" s="1" t="s">
        <v>27</v>
      </c>
    </row>
    <row r="5" spans="1:13" ht="12.75">
      <c r="A5">
        <f aca="true" t="shared" si="0" ref="A5:A20">+A4+1</f>
        <v>5</v>
      </c>
      <c r="B5" s="1" t="s">
        <v>17</v>
      </c>
      <c r="C5" s="1" t="s">
        <v>17</v>
      </c>
      <c r="D5" s="1" t="s">
        <v>17</v>
      </c>
      <c r="E5" s="9" t="s">
        <v>16</v>
      </c>
      <c r="F5" s="1"/>
      <c r="G5" s="1"/>
      <c r="H5" s="8" t="s">
        <v>25</v>
      </c>
      <c r="I5" s="1"/>
      <c r="J5" s="1"/>
      <c r="K5" s="6" t="s">
        <v>24</v>
      </c>
      <c r="L5" s="1" t="s">
        <v>13</v>
      </c>
      <c r="M5" s="1" t="s">
        <v>28</v>
      </c>
    </row>
    <row r="6" spans="1:13" ht="12.75">
      <c r="A6">
        <f t="shared" si="0"/>
        <v>6</v>
      </c>
      <c r="B6" s="1"/>
      <c r="C6" s="1"/>
      <c r="D6" s="1"/>
      <c r="E6" s="1"/>
      <c r="F6" s="1"/>
      <c r="G6" s="1"/>
      <c r="H6" s="8"/>
      <c r="I6" s="1"/>
      <c r="J6" s="1"/>
      <c r="K6" s="6"/>
      <c r="L6" s="1"/>
      <c r="M6" s="2"/>
    </row>
    <row r="7" spans="1:13" ht="12.75">
      <c r="A7">
        <f t="shared" si="0"/>
        <v>7</v>
      </c>
      <c r="B7" s="12">
        <v>95</v>
      </c>
      <c r="C7" s="12">
        <v>0.25</v>
      </c>
      <c r="D7" s="12">
        <v>0.711</v>
      </c>
      <c r="E7" s="10">
        <v>1</v>
      </c>
      <c r="F7" s="2">
        <f>+($B7-$D7)/($D7-$C7)</f>
        <v>204.53145336225597</v>
      </c>
      <c r="G7" s="2">
        <f aca="true" t="shared" si="1" ref="G7:G20">+($B7-$C7)/($D7-$C7)</f>
        <v>205.53145336225597</v>
      </c>
      <c r="H7" s="2">
        <f>+(2*0.01*B7-1)*LN(0.01*B7/(1-0.01*B7))</f>
        <v>2.649995081249798</v>
      </c>
      <c r="I7" s="2">
        <f>+(2*0.01*C7-1)*LN(0.01*C7/(1-0.01*C7))</f>
        <v>5.959016609805414</v>
      </c>
      <c r="J7" s="2">
        <f>+(2*0.01*D7-1)*LN(0.01*D7/(1-0.01*D7))</f>
        <v>4.868883385844146</v>
      </c>
      <c r="K7" s="2">
        <f>+H7+(F7*I7)-G7*J7</f>
        <v>220.7476443506854</v>
      </c>
      <c r="L7" s="2">
        <f aca="true" t="shared" si="2" ref="L7:L20">+K7/(0.01*B7)</f>
        <v>232.36594142177407</v>
      </c>
      <c r="M7" s="14">
        <f>E7*K7</f>
        <v>220.7476443506854</v>
      </c>
    </row>
    <row r="8" spans="1:13" ht="12.75">
      <c r="A8">
        <f t="shared" si="0"/>
        <v>8</v>
      </c>
      <c r="B8" s="12">
        <v>90</v>
      </c>
      <c r="C8" s="12">
        <v>0.25</v>
      </c>
      <c r="D8" s="12">
        <v>0.711</v>
      </c>
      <c r="E8" s="10">
        <v>1</v>
      </c>
      <c r="F8" s="2">
        <f aca="true" t="shared" si="3" ref="F8:F20">+($B8-$D8)/($D8-$C8)</f>
        <v>193.68546637744038</v>
      </c>
      <c r="G8" s="2">
        <f t="shared" si="1"/>
        <v>194.68546637744035</v>
      </c>
      <c r="H8" s="2">
        <f aca="true" t="shared" si="4" ref="H8:H20">+(2*0.01*B8-1)*LN(0.01*B8/(1-0.01*B8))</f>
        <v>1.7577796618689758</v>
      </c>
      <c r="I8" s="2">
        <f aca="true" t="shared" si="5" ref="I8:I19">+(2*0.01*C8-1)*LN(0.01*C8/(1-0.01*C8))</f>
        <v>5.959016609805414</v>
      </c>
      <c r="J8" s="2">
        <f aca="true" t="shared" si="6" ref="J8:J20">+(2*0.01*D8-1)*LN(0.01*D8/(1-0.01*D8))</f>
        <v>4.868883385844146</v>
      </c>
      <c r="K8" s="2">
        <f aca="true" t="shared" si="7" ref="K8:K20">+H8+(F8*I8)-G8*J8</f>
        <v>208.03185817250574</v>
      </c>
      <c r="L8" s="2">
        <f t="shared" si="2"/>
        <v>231.1465090805619</v>
      </c>
      <c r="M8" s="14">
        <f aca="true" t="shared" si="8" ref="M8:M20">E8*K8</f>
        <v>208.03185817250574</v>
      </c>
    </row>
    <row r="9" spans="1:13" ht="12.75">
      <c r="A9">
        <f t="shared" si="0"/>
        <v>9</v>
      </c>
      <c r="B9" s="12">
        <v>80</v>
      </c>
      <c r="C9" s="12">
        <v>0.25</v>
      </c>
      <c r="D9" s="12">
        <v>0.711</v>
      </c>
      <c r="E9" s="10">
        <v>1</v>
      </c>
      <c r="F9" s="2">
        <f t="shared" si="3"/>
        <v>171.99349240780913</v>
      </c>
      <c r="G9" s="2">
        <f t="shared" si="1"/>
        <v>172.99349240780913</v>
      </c>
      <c r="H9" s="2">
        <f t="shared" si="4"/>
        <v>0.8317766166719346</v>
      </c>
      <c r="I9" s="2">
        <f t="shared" si="5"/>
        <v>5.959016609805414</v>
      </c>
      <c r="J9" s="2">
        <f t="shared" si="6"/>
        <v>4.868883385844146</v>
      </c>
      <c r="K9" s="2">
        <f t="shared" si="7"/>
        <v>183.45871360971068</v>
      </c>
      <c r="L9" s="2">
        <f t="shared" si="2"/>
        <v>229.32339201213836</v>
      </c>
      <c r="M9" s="14">
        <f t="shared" si="8"/>
        <v>183.45871360971068</v>
      </c>
    </row>
    <row r="10" spans="1:13" ht="12.75">
      <c r="A10">
        <f t="shared" si="0"/>
        <v>10</v>
      </c>
      <c r="B10" s="12">
        <v>19.9</v>
      </c>
      <c r="C10" s="12">
        <v>0.25</v>
      </c>
      <c r="D10" s="12">
        <v>0.711</v>
      </c>
      <c r="E10" s="10">
        <v>1</v>
      </c>
      <c r="F10" s="2">
        <f t="shared" si="3"/>
        <v>41.62472885032538</v>
      </c>
      <c r="G10" s="2">
        <f t="shared" si="1"/>
        <v>42.62472885032538</v>
      </c>
      <c r="H10" s="2">
        <f t="shared" si="4"/>
        <v>0.838318785651008</v>
      </c>
      <c r="I10" s="2">
        <f t="shared" si="5"/>
        <v>5.959016609805414</v>
      </c>
      <c r="J10" s="2">
        <f t="shared" si="6"/>
        <v>4.868883385844146</v>
      </c>
      <c r="K10" s="2">
        <f t="shared" si="7"/>
        <v>41.345935257925674</v>
      </c>
      <c r="L10" s="2">
        <f t="shared" si="2"/>
        <v>207.76851888404863</v>
      </c>
      <c r="M10" s="14">
        <f t="shared" si="8"/>
        <v>41.345935257925674</v>
      </c>
    </row>
    <row r="11" spans="1:13" ht="12.75">
      <c r="A11">
        <f t="shared" si="0"/>
        <v>11</v>
      </c>
      <c r="B11" s="12">
        <v>90</v>
      </c>
      <c r="C11" s="12">
        <v>0.4</v>
      </c>
      <c r="D11" s="12">
        <v>0.711</v>
      </c>
      <c r="E11" s="10">
        <v>1</v>
      </c>
      <c r="F11" s="2">
        <f t="shared" si="3"/>
        <v>287.1028938906753</v>
      </c>
      <c r="G11" s="2">
        <f t="shared" si="1"/>
        <v>288.10289389067526</v>
      </c>
      <c r="H11" s="2">
        <f t="shared" si="4"/>
        <v>1.7577796618689758</v>
      </c>
      <c r="I11" s="2">
        <f t="shared" si="5"/>
        <v>5.47331327329299</v>
      </c>
      <c r="J11" s="2">
        <f t="shared" si="6"/>
        <v>4.868883385844146</v>
      </c>
      <c r="K11" s="2">
        <f t="shared" si="7"/>
        <v>170.42246611660335</v>
      </c>
      <c r="L11" s="2">
        <f t="shared" si="2"/>
        <v>189.35829568511483</v>
      </c>
      <c r="M11" s="14">
        <f t="shared" si="8"/>
        <v>170.42246611660335</v>
      </c>
    </row>
    <row r="12" spans="1:13" ht="12.75">
      <c r="A12">
        <f t="shared" si="0"/>
        <v>12</v>
      </c>
      <c r="B12" s="12">
        <v>3.5</v>
      </c>
      <c r="C12" s="12">
        <v>0.4</v>
      </c>
      <c r="D12" s="12">
        <v>0.711</v>
      </c>
      <c r="E12" s="10">
        <v>1</v>
      </c>
      <c r="F12" s="2">
        <f t="shared" si="3"/>
        <v>8.96784565916399</v>
      </c>
      <c r="G12" s="2">
        <f t="shared" si="1"/>
        <v>9.96784565916399</v>
      </c>
      <c r="H12" s="2">
        <f t="shared" si="4"/>
        <v>3.0846054370601017</v>
      </c>
      <c r="I12" s="2">
        <f t="shared" si="5"/>
        <v>5.47331327329299</v>
      </c>
      <c r="J12" s="2">
        <f t="shared" si="6"/>
        <v>4.868883385844146</v>
      </c>
      <c r="K12" s="2">
        <f t="shared" si="7"/>
        <v>3.636155993643051</v>
      </c>
      <c r="L12" s="2">
        <f t="shared" si="2"/>
        <v>103.8901712469443</v>
      </c>
      <c r="M12" s="14">
        <f t="shared" si="8"/>
        <v>3.636155993643051</v>
      </c>
    </row>
    <row r="13" spans="1:13" ht="12.75">
      <c r="A13">
        <f t="shared" si="0"/>
        <v>13</v>
      </c>
      <c r="B13" s="12">
        <v>90</v>
      </c>
      <c r="C13" s="12">
        <v>0.4</v>
      </c>
      <c r="D13" s="12">
        <v>3.5</v>
      </c>
      <c r="E13" s="10">
        <v>1</v>
      </c>
      <c r="F13" s="2">
        <f t="shared" si="3"/>
        <v>27.903225806451612</v>
      </c>
      <c r="G13" s="2">
        <f t="shared" si="1"/>
        <v>28.90322580645161</v>
      </c>
      <c r="H13" s="2">
        <f t="shared" si="4"/>
        <v>1.7577796618689758</v>
      </c>
      <c r="I13" s="2">
        <f t="shared" si="5"/>
        <v>5.47331327329299</v>
      </c>
      <c r="J13" s="2">
        <f t="shared" si="6"/>
        <v>3.0846054370601017</v>
      </c>
      <c r="K13" s="2">
        <f t="shared" si="7"/>
        <v>65.3258283648556</v>
      </c>
      <c r="L13" s="2">
        <f t="shared" si="2"/>
        <v>72.58425373872844</v>
      </c>
      <c r="M13" s="14">
        <f t="shared" si="8"/>
        <v>65.3258283648556</v>
      </c>
    </row>
    <row r="14" spans="1:13" ht="12.75">
      <c r="A14">
        <f t="shared" si="0"/>
        <v>14</v>
      </c>
      <c r="B14" s="12">
        <v>3.5</v>
      </c>
      <c r="C14" s="12">
        <v>0.36</v>
      </c>
      <c r="D14" s="12">
        <v>0.71</v>
      </c>
      <c r="E14" s="10">
        <v>1</v>
      </c>
      <c r="F14" s="2">
        <f t="shared" si="3"/>
        <v>7.971428571428572</v>
      </c>
      <c r="G14" s="2">
        <f t="shared" si="1"/>
        <v>8.971428571428572</v>
      </c>
      <c r="H14" s="2">
        <f t="shared" si="4"/>
        <v>3.0846054370601017</v>
      </c>
      <c r="I14" s="2">
        <f t="shared" si="5"/>
        <v>5.582727790372894</v>
      </c>
      <c r="J14" s="2">
        <f t="shared" si="6"/>
        <v>4.870379570578388</v>
      </c>
      <c r="K14" s="2">
        <f t="shared" si="7"/>
        <v>3.892658818557919</v>
      </c>
      <c r="L14" s="2">
        <f t="shared" si="2"/>
        <v>111.21882338736911</v>
      </c>
      <c r="M14" s="14">
        <f t="shared" si="8"/>
        <v>3.892658818557919</v>
      </c>
    </row>
    <row r="15" spans="1:13" ht="12.75">
      <c r="A15">
        <f t="shared" si="0"/>
        <v>15</v>
      </c>
      <c r="B15" s="12">
        <v>4.4</v>
      </c>
      <c r="C15" s="12">
        <v>0.25</v>
      </c>
      <c r="D15" s="12">
        <v>0.711</v>
      </c>
      <c r="E15" s="10">
        <v>1</v>
      </c>
      <c r="F15" s="2">
        <f t="shared" si="3"/>
        <v>8.002169197396965</v>
      </c>
      <c r="G15" s="2">
        <f t="shared" si="1"/>
        <v>9.002169197396965</v>
      </c>
      <c r="H15" s="2">
        <f t="shared" si="4"/>
        <v>2.8076542705694236</v>
      </c>
      <c r="I15" s="2">
        <f t="shared" si="5"/>
        <v>5.959016609805414</v>
      </c>
      <c r="J15" s="2">
        <f t="shared" si="6"/>
        <v>4.868883385844146</v>
      </c>
      <c r="K15" s="2">
        <f t="shared" si="7"/>
        <v>6.662201390567176</v>
      </c>
      <c r="L15" s="2">
        <f t="shared" si="2"/>
        <v>151.4136679674358</v>
      </c>
      <c r="M15" s="14">
        <f t="shared" si="8"/>
        <v>6.662201390567176</v>
      </c>
    </row>
    <row r="16" spans="1:13" ht="12.75">
      <c r="A16">
        <f t="shared" si="0"/>
        <v>16</v>
      </c>
      <c r="B16" s="12">
        <v>3.5</v>
      </c>
      <c r="C16" s="12">
        <v>0.4</v>
      </c>
      <c r="D16" s="12">
        <v>0.71</v>
      </c>
      <c r="E16" s="10">
        <v>1</v>
      </c>
      <c r="F16" s="2">
        <f t="shared" si="3"/>
        <v>9.000000000000002</v>
      </c>
      <c r="G16" s="2">
        <f t="shared" si="1"/>
        <v>10.000000000000002</v>
      </c>
      <c r="H16" s="2">
        <f t="shared" si="4"/>
        <v>3.0846054370601017</v>
      </c>
      <c r="I16" s="2">
        <f t="shared" si="5"/>
        <v>5.47331327329299</v>
      </c>
      <c r="J16" s="2">
        <f t="shared" si="6"/>
        <v>4.870379570578388</v>
      </c>
      <c r="K16" s="2">
        <f t="shared" si="7"/>
        <v>3.640629190913131</v>
      </c>
      <c r="L16" s="2">
        <f t="shared" si="2"/>
        <v>104.01797688323231</v>
      </c>
      <c r="M16" s="14">
        <f t="shared" si="8"/>
        <v>3.640629190913131</v>
      </c>
    </row>
    <row r="17" spans="1:13" ht="12.75">
      <c r="A17">
        <f t="shared" si="0"/>
        <v>17</v>
      </c>
      <c r="B17" s="12">
        <v>95</v>
      </c>
      <c r="C17" s="12">
        <v>0.5</v>
      </c>
      <c r="D17" s="12">
        <v>0.711</v>
      </c>
      <c r="E17" s="10">
        <v>1</v>
      </c>
      <c r="F17" s="2">
        <f t="shared" si="3"/>
        <v>446.86729857819915</v>
      </c>
      <c r="G17" s="2">
        <f t="shared" si="1"/>
        <v>447.8672985781991</v>
      </c>
      <c r="H17" s="2">
        <f t="shared" si="4"/>
        <v>2.649995081249798</v>
      </c>
      <c r="I17" s="2">
        <f t="shared" si="5"/>
        <v>5.2403717764772475</v>
      </c>
      <c r="J17" s="2">
        <f t="shared" si="6"/>
        <v>4.868883385844146</v>
      </c>
      <c r="K17" s="2">
        <f t="shared" si="7"/>
        <v>163.78712527078278</v>
      </c>
      <c r="L17" s="2">
        <f t="shared" si="2"/>
        <v>172.4075002850345</v>
      </c>
      <c r="M17" s="14">
        <f t="shared" si="8"/>
        <v>163.78712527078278</v>
      </c>
    </row>
    <row r="18" spans="1:13" ht="12.75">
      <c r="A18">
        <f t="shared" si="0"/>
        <v>18</v>
      </c>
      <c r="B18" s="12">
        <v>95</v>
      </c>
      <c r="C18" s="12">
        <v>0.5</v>
      </c>
      <c r="D18" s="12">
        <v>19.9</v>
      </c>
      <c r="E18" s="10">
        <v>1</v>
      </c>
      <c r="F18" s="2">
        <f t="shared" si="3"/>
        <v>3.8711340206185567</v>
      </c>
      <c r="G18" s="2">
        <f t="shared" si="1"/>
        <v>4.871134020618557</v>
      </c>
      <c r="H18" s="2">
        <f t="shared" si="4"/>
        <v>2.649995081249798</v>
      </c>
      <c r="I18" s="2">
        <f t="shared" si="5"/>
        <v>5.2403717764772475</v>
      </c>
      <c r="J18" s="2">
        <f t="shared" si="6"/>
        <v>0.838318785651008</v>
      </c>
      <c r="K18" s="2">
        <f t="shared" si="7"/>
        <v>18.852613388951912</v>
      </c>
      <c r="L18" s="2">
        <f t="shared" si="2"/>
        <v>19.84485619889675</v>
      </c>
      <c r="M18" s="14">
        <f t="shared" si="8"/>
        <v>18.852613388951912</v>
      </c>
    </row>
    <row r="19" spans="1:13" ht="12.75">
      <c r="A19">
        <f t="shared" si="0"/>
        <v>19</v>
      </c>
      <c r="B19" s="12">
        <v>19.9</v>
      </c>
      <c r="C19" s="12">
        <v>0.711</v>
      </c>
      <c r="D19" s="12">
        <v>4.4</v>
      </c>
      <c r="E19" s="10">
        <v>1</v>
      </c>
      <c r="F19" s="2">
        <f t="shared" si="3"/>
        <v>4.201680672268907</v>
      </c>
      <c r="G19" s="2">
        <f t="shared" si="1"/>
        <v>5.201680672268907</v>
      </c>
      <c r="H19" s="2">
        <f t="shared" si="4"/>
        <v>0.838318785651008</v>
      </c>
      <c r="I19" s="2">
        <f t="shared" si="5"/>
        <v>4.868883385844146</v>
      </c>
      <c r="J19" s="2">
        <f t="shared" si="6"/>
        <v>2.8076542705694236</v>
      </c>
      <c r="K19" s="2">
        <f t="shared" si="7"/>
        <v>6.691291049849324</v>
      </c>
      <c r="L19" s="2">
        <f t="shared" si="2"/>
        <v>33.62457813994636</v>
      </c>
      <c r="M19" s="14">
        <f t="shared" si="8"/>
        <v>6.691291049849324</v>
      </c>
    </row>
    <row r="20" spans="1:13" ht="12.75">
      <c r="A20">
        <f t="shared" si="0"/>
        <v>20</v>
      </c>
      <c r="B20" s="12">
        <v>90</v>
      </c>
      <c r="C20" s="12">
        <v>0.4</v>
      </c>
      <c r="D20" s="12">
        <v>3.5</v>
      </c>
      <c r="E20" s="10">
        <v>1</v>
      </c>
      <c r="F20" s="2">
        <f t="shared" si="3"/>
        <v>27.903225806451612</v>
      </c>
      <c r="G20" s="2">
        <f t="shared" si="1"/>
        <v>28.90322580645161</v>
      </c>
      <c r="H20" s="2">
        <f t="shared" si="4"/>
        <v>1.7577796618689758</v>
      </c>
      <c r="I20" s="2">
        <f>+(2*0.01*C20-1)*LN(0.01*C20/(1-0.01*C20))</f>
        <v>5.47331327329299</v>
      </c>
      <c r="J20" s="2">
        <f t="shared" si="6"/>
        <v>3.0846054370601017</v>
      </c>
      <c r="K20" s="2">
        <f t="shared" si="7"/>
        <v>65.3258283648556</v>
      </c>
      <c r="L20" s="2">
        <f t="shared" si="2"/>
        <v>72.58425373872844</v>
      </c>
      <c r="M20" s="14">
        <f t="shared" si="8"/>
        <v>65.3258283648556</v>
      </c>
    </row>
    <row r="21" spans="2:13" ht="12.75">
      <c r="B21" s="12"/>
      <c r="C21" s="12"/>
      <c r="D21" s="12"/>
      <c r="E21" s="10"/>
      <c r="F21" s="2"/>
      <c r="G21" s="2"/>
      <c r="H21" s="2"/>
      <c r="I21" s="2"/>
      <c r="J21" s="2"/>
      <c r="K21" s="2"/>
      <c r="L21" s="2"/>
      <c r="M21" s="14"/>
    </row>
    <row r="22" spans="1:13" ht="12.75">
      <c r="A22" s="16" t="s">
        <v>29</v>
      </c>
      <c r="B22" s="12"/>
      <c r="C22" s="12"/>
      <c r="D22" s="12"/>
      <c r="E22" s="10"/>
      <c r="F22" s="2"/>
      <c r="G22" s="2"/>
      <c r="H22" s="2"/>
      <c r="I22" s="2"/>
      <c r="J22" s="2"/>
      <c r="K22" s="2"/>
      <c r="L22" s="2"/>
      <c r="M22" s="14"/>
    </row>
    <row r="23" spans="1:13" ht="12.75">
      <c r="A23" s="11" t="s">
        <v>30</v>
      </c>
      <c r="B23" s="13"/>
      <c r="C23" s="13"/>
      <c r="D23" s="13"/>
      <c r="E23" s="1"/>
      <c r="F23" s="1"/>
      <c r="G23" s="1"/>
      <c r="H23" s="9" t="s">
        <v>31</v>
      </c>
      <c r="I23" s="1"/>
      <c r="J23" s="1"/>
      <c r="K23" s="6"/>
      <c r="M23" s="14"/>
    </row>
    <row r="24" spans="1:13" ht="12.75">
      <c r="A24">
        <v>24</v>
      </c>
      <c r="B24" s="12">
        <v>90</v>
      </c>
      <c r="C24" s="12">
        <v>2</v>
      </c>
      <c r="D24" s="12">
        <v>3.67</v>
      </c>
      <c r="E24" s="10">
        <v>25</v>
      </c>
      <c r="F24" s="2">
        <f aca="true" t="shared" si="9" ref="F24:F30">+($B24-$D24)/($D24-$C24)</f>
        <v>51.69461077844311</v>
      </c>
      <c r="G24" s="2">
        <f aca="true" t="shared" si="10" ref="G24:G30">+($B24-$C24)/($D24-$C24)</f>
        <v>52.69461077844311</v>
      </c>
      <c r="H24" s="2">
        <f aca="true" t="shared" si="11" ref="H24:H30">+(2*0.01*B24-1)*LN(0.01*B24/(1-0.01*B24))</f>
        <v>1.7577796618689758</v>
      </c>
      <c r="I24" s="2">
        <f aca="true" t="shared" si="12" ref="I24:I30">+(2*0.01*C24-1)*LN(0.01*C24/(1-0.01*C24))</f>
        <v>3.7361474861862014</v>
      </c>
      <c r="J24" s="2">
        <f aca="true" t="shared" si="13" ref="J24:J30">+(2*0.01*D24-1)*LN(0.01*D24/(1-0.01*D24))</f>
        <v>3.0277471656158492</v>
      </c>
      <c r="K24" s="2">
        <f aca="true" t="shared" si="14" ref="K24:K30">+H24+(F24*I24)-G24*J24</f>
        <v>35.35051134346182</v>
      </c>
      <c r="L24" s="2">
        <f aca="true" t="shared" si="15" ref="L24:L30">+K24/(0.01*B24)</f>
        <v>39.2783459371798</v>
      </c>
      <c r="M24" s="2">
        <f>E24*K24</f>
        <v>883.7627835865454</v>
      </c>
    </row>
    <row r="25" spans="1:13" ht="12.75">
      <c r="A25">
        <f aca="true" t="shared" si="16" ref="A25:A30">+A24+1</f>
        <v>25</v>
      </c>
      <c r="B25" s="12">
        <v>90</v>
      </c>
      <c r="C25" s="12">
        <v>10</v>
      </c>
      <c r="D25" s="12">
        <v>19.75</v>
      </c>
      <c r="E25" s="10">
        <v>25</v>
      </c>
      <c r="F25" s="2">
        <f t="shared" si="9"/>
        <v>7.205128205128205</v>
      </c>
      <c r="G25" s="2">
        <f t="shared" si="10"/>
        <v>8.205128205128204</v>
      </c>
      <c r="H25" s="2">
        <f t="shared" si="11"/>
        <v>1.7577796618689758</v>
      </c>
      <c r="I25" s="2">
        <f t="shared" si="12"/>
        <v>1.7577796618689754</v>
      </c>
      <c r="J25" s="2">
        <f t="shared" si="13"/>
        <v>0.8482059287511116</v>
      </c>
      <c r="K25" s="2">
        <f t="shared" si="14"/>
        <v>7.463169092249141</v>
      </c>
      <c r="L25" s="2">
        <f t="shared" si="15"/>
        <v>8.292410102499046</v>
      </c>
      <c r="M25" s="14">
        <f aca="true" t="shared" si="17" ref="M25:M30">E25*K25</f>
        <v>186.57922730622855</v>
      </c>
    </row>
    <row r="26" spans="1:13" ht="12.75">
      <c r="A26">
        <f t="shared" si="16"/>
        <v>26</v>
      </c>
      <c r="B26" s="12">
        <v>4.4</v>
      </c>
      <c r="C26" s="12">
        <v>0.25</v>
      </c>
      <c r="D26" s="12">
        <v>0.711</v>
      </c>
      <c r="E26" s="10">
        <v>1</v>
      </c>
      <c r="F26" s="2">
        <f t="shared" si="9"/>
        <v>8.002169197396965</v>
      </c>
      <c r="G26" s="2">
        <f t="shared" si="10"/>
        <v>9.002169197396965</v>
      </c>
      <c r="H26" s="2">
        <f t="shared" si="11"/>
        <v>2.8076542705694236</v>
      </c>
      <c r="I26" s="2">
        <f t="shared" si="12"/>
        <v>5.959016609805414</v>
      </c>
      <c r="J26" s="2">
        <f t="shared" si="13"/>
        <v>4.868883385844146</v>
      </c>
      <c r="K26" s="2">
        <f t="shared" si="14"/>
        <v>6.662201390567176</v>
      </c>
      <c r="L26" s="2">
        <f t="shared" si="15"/>
        <v>151.4136679674358</v>
      </c>
      <c r="M26" s="14">
        <f t="shared" si="17"/>
        <v>6.662201390567176</v>
      </c>
    </row>
    <row r="27" spans="1:13" ht="12.75">
      <c r="A27">
        <f t="shared" si="16"/>
        <v>27</v>
      </c>
      <c r="B27" s="12">
        <v>4.4</v>
      </c>
      <c r="C27" s="12">
        <v>0.25</v>
      </c>
      <c r="D27" s="12">
        <v>0.711</v>
      </c>
      <c r="E27" s="10">
        <v>1</v>
      </c>
      <c r="F27" s="2">
        <f t="shared" si="9"/>
        <v>8.002169197396965</v>
      </c>
      <c r="G27" s="2">
        <f t="shared" si="10"/>
        <v>9.002169197396965</v>
      </c>
      <c r="H27" s="2">
        <f t="shared" si="11"/>
        <v>2.8076542705694236</v>
      </c>
      <c r="I27" s="2">
        <f t="shared" si="12"/>
        <v>5.959016609805414</v>
      </c>
      <c r="J27" s="2">
        <f t="shared" si="13"/>
        <v>4.868883385844146</v>
      </c>
      <c r="K27" s="2">
        <f t="shared" si="14"/>
        <v>6.662201390567176</v>
      </c>
      <c r="L27" s="2">
        <f t="shared" si="15"/>
        <v>151.4136679674358</v>
      </c>
      <c r="M27" s="14">
        <f t="shared" si="17"/>
        <v>6.662201390567176</v>
      </c>
    </row>
    <row r="28" spans="1:13" ht="12.75">
      <c r="A28">
        <f t="shared" si="16"/>
        <v>28</v>
      </c>
      <c r="B28" s="12">
        <v>4.4</v>
      </c>
      <c r="C28" s="12">
        <v>0.25</v>
      </c>
      <c r="D28" s="12">
        <v>0.711</v>
      </c>
      <c r="E28" s="10">
        <v>1</v>
      </c>
      <c r="F28" s="2">
        <f t="shared" si="9"/>
        <v>8.002169197396965</v>
      </c>
      <c r="G28" s="2">
        <f t="shared" si="10"/>
        <v>9.002169197396965</v>
      </c>
      <c r="H28" s="2">
        <f t="shared" si="11"/>
        <v>2.8076542705694236</v>
      </c>
      <c r="I28" s="2">
        <f t="shared" si="12"/>
        <v>5.959016609805414</v>
      </c>
      <c r="J28" s="2">
        <f t="shared" si="13"/>
        <v>4.868883385844146</v>
      </c>
      <c r="K28" s="2">
        <f t="shared" si="14"/>
        <v>6.662201390567176</v>
      </c>
      <c r="L28" s="2">
        <f t="shared" si="15"/>
        <v>151.4136679674358</v>
      </c>
      <c r="M28" s="14">
        <f t="shared" si="17"/>
        <v>6.662201390567176</v>
      </c>
    </row>
    <row r="29" spans="1:13" ht="12.75">
      <c r="A29">
        <f t="shared" si="16"/>
        <v>29</v>
      </c>
      <c r="B29" s="12">
        <v>4.4</v>
      </c>
      <c r="C29" s="12">
        <v>0.25</v>
      </c>
      <c r="D29" s="12">
        <v>0.711</v>
      </c>
      <c r="E29" s="10">
        <v>1</v>
      </c>
      <c r="F29" s="2">
        <f t="shared" si="9"/>
        <v>8.002169197396965</v>
      </c>
      <c r="G29" s="2">
        <f t="shared" si="10"/>
        <v>9.002169197396965</v>
      </c>
      <c r="H29" s="2">
        <f t="shared" si="11"/>
        <v>2.8076542705694236</v>
      </c>
      <c r="I29" s="2">
        <f t="shared" si="12"/>
        <v>5.959016609805414</v>
      </c>
      <c r="J29" s="2">
        <f t="shared" si="13"/>
        <v>4.868883385844146</v>
      </c>
      <c r="K29" s="2">
        <f t="shared" si="14"/>
        <v>6.662201390567176</v>
      </c>
      <c r="L29" s="2">
        <f t="shared" si="15"/>
        <v>151.4136679674358</v>
      </c>
      <c r="M29" s="14">
        <f t="shared" si="17"/>
        <v>6.662201390567176</v>
      </c>
    </row>
    <row r="30" spans="1:13" ht="12.75">
      <c r="A30">
        <f t="shared" si="16"/>
        <v>30</v>
      </c>
      <c r="B30" s="12">
        <v>4.4</v>
      </c>
      <c r="C30" s="12">
        <v>0.25</v>
      </c>
      <c r="D30" s="12">
        <v>0.711</v>
      </c>
      <c r="E30" s="10">
        <v>1</v>
      </c>
      <c r="F30" s="2">
        <f t="shared" si="9"/>
        <v>8.002169197396965</v>
      </c>
      <c r="G30" s="2">
        <f t="shared" si="10"/>
        <v>9.002169197396965</v>
      </c>
      <c r="H30" s="2">
        <f t="shared" si="11"/>
        <v>2.8076542705694236</v>
      </c>
      <c r="I30" s="2">
        <f t="shared" si="12"/>
        <v>5.959016609805414</v>
      </c>
      <c r="J30" s="2">
        <f t="shared" si="13"/>
        <v>4.868883385844146</v>
      </c>
      <c r="K30" s="2">
        <f t="shared" si="14"/>
        <v>6.662201390567176</v>
      </c>
      <c r="L30" s="2">
        <f t="shared" si="15"/>
        <v>151.4136679674358</v>
      </c>
      <c r="M30" s="14">
        <f t="shared" si="17"/>
        <v>6.662201390567176</v>
      </c>
    </row>
    <row r="31" spans="2:13" ht="12.75">
      <c r="B31" s="12"/>
      <c r="C31" s="12"/>
      <c r="D31" s="12"/>
      <c r="E31" s="10"/>
      <c r="F31" s="2"/>
      <c r="G31" s="2"/>
      <c r="H31" s="2"/>
      <c r="I31" s="2"/>
      <c r="J31" s="2"/>
      <c r="K31" s="2"/>
      <c r="L31" s="2"/>
      <c r="M31" s="14"/>
    </row>
    <row r="32" spans="1:13" ht="12.75">
      <c r="A32" s="19" t="s">
        <v>48</v>
      </c>
      <c r="B32" s="3"/>
      <c r="C32" s="3"/>
      <c r="D32" s="3"/>
      <c r="F32" s="1"/>
      <c r="G32" s="1"/>
      <c r="H32" s="1"/>
      <c r="I32" s="1"/>
      <c r="J32" s="1"/>
      <c r="K32" s="1"/>
      <c r="L32" s="1"/>
      <c r="M32" s="2"/>
    </row>
    <row r="33" spans="1:13" ht="12.75">
      <c r="A33" t="s">
        <v>33</v>
      </c>
      <c r="B33" s="3"/>
      <c r="C33" s="3"/>
      <c r="D33" s="3"/>
      <c r="E33" s="3"/>
      <c r="F33" s="1"/>
      <c r="G33" s="1"/>
      <c r="H33" s="1"/>
      <c r="I33" s="1"/>
      <c r="J33" s="1"/>
      <c r="K33" s="1"/>
      <c r="L33" s="1"/>
      <c r="M33" s="7"/>
    </row>
    <row r="34" spans="1:13" ht="12.75">
      <c r="A34" s="5" t="s">
        <v>34</v>
      </c>
      <c r="B34" s="3"/>
      <c r="C34" s="3"/>
      <c r="D34" s="3"/>
      <c r="E34" s="3"/>
      <c r="F34" s="1"/>
      <c r="G34" s="1"/>
      <c r="H34" s="1"/>
      <c r="I34" s="1"/>
      <c r="J34" s="1"/>
      <c r="K34" s="1"/>
      <c r="L34" s="1"/>
      <c r="M34" s="2"/>
    </row>
    <row r="35" spans="1:13" ht="12.75">
      <c r="A35" t="s">
        <v>35</v>
      </c>
      <c r="B35" s="3"/>
      <c r="C35" s="3"/>
      <c r="D35" s="3"/>
      <c r="E35" s="3"/>
      <c r="F35" s="1"/>
      <c r="G35" s="1"/>
      <c r="H35" s="1"/>
      <c r="I35" s="1"/>
      <c r="J35" s="1"/>
      <c r="K35" s="1"/>
      <c r="L35" s="1"/>
      <c r="M35" s="2"/>
    </row>
    <row r="36" spans="1:13" ht="12.75">
      <c r="A36" s="6" t="s">
        <v>36</v>
      </c>
      <c r="B36" s="3"/>
      <c r="C36" s="3"/>
      <c r="D36" s="3"/>
      <c r="E36" s="3"/>
      <c r="F36" s="1"/>
      <c r="G36" s="1"/>
      <c r="H36" s="1"/>
      <c r="I36" s="1"/>
      <c r="J36" s="1"/>
      <c r="K36" s="1"/>
      <c r="L36" s="1"/>
      <c r="M36" s="2"/>
    </row>
    <row r="37" spans="1:13" ht="12.75">
      <c r="A37" s="20" t="s">
        <v>43</v>
      </c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2"/>
    </row>
    <row r="38" spans="1:13" ht="12.75">
      <c r="A38" s="21" t="s">
        <v>44</v>
      </c>
      <c r="B38" s="3"/>
      <c r="C38" s="3"/>
      <c r="D38" s="3"/>
      <c r="E38" s="3"/>
      <c r="F38" s="1"/>
      <c r="G38" s="1"/>
      <c r="H38" s="1"/>
      <c r="I38" s="1"/>
      <c r="J38" s="1"/>
      <c r="K38" s="1"/>
      <c r="L38" s="1"/>
      <c r="M38" s="2"/>
    </row>
    <row r="39" spans="1:13" ht="12.75">
      <c r="A39" s="18" t="s">
        <v>37</v>
      </c>
      <c r="B39" s="3"/>
      <c r="C39" s="3"/>
      <c r="D39" s="3"/>
      <c r="E39" s="3"/>
      <c r="F39" s="1"/>
      <c r="G39" s="1"/>
      <c r="H39" s="1"/>
      <c r="I39" s="1"/>
      <c r="J39" s="1"/>
      <c r="K39" s="1"/>
      <c r="L39" s="1"/>
      <c r="M39" s="2"/>
    </row>
    <row r="40" spans="1:13" ht="12.75">
      <c r="A40" s="17" t="s">
        <v>38</v>
      </c>
      <c r="B40" s="3"/>
      <c r="C40" s="3"/>
      <c r="D40" s="3"/>
      <c r="E40" s="3"/>
      <c r="F40" s="1"/>
      <c r="G40" s="1"/>
      <c r="H40" s="1"/>
      <c r="I40" s="1"/>
      <c r="J40" s="1"/>
      <c r="K40" s="1"/>
      <c r="L40" s="1"/>
      <c r="M40" s="2"/>
    </row>
    <row r="41" spans="1:13" ht="12.75">
      <c r="A41" s="17" t="s">
        <v>39</v>
      </c>
      <c r="B41" s="3"/>
      <c r="C41" s="3"/>
      <c r="D41" s="3"/>
      <c r="E41" s="3"/>
      <c r="F41" s="1"/>
      <c r="G41" s="1"/>
      <c r="H41" s="1"/>
      <c r="I41" s="1"/>
      <c r="J41" s="1"/>
      <c r="K41" s="1"/>
      <c r="L41" s="1"/>
      <c r="M41" s="2"/>
    </row>
    <row r="42" spans="1:13" ht="12.75">
      <c r="A42" s="17" t="s">
        <v>42</v>
      </c>
      <c r="B42" s="3"/>
      <c r="C42" s="3"/>
      <c r="D42" s="3"/>
      <c r="E42" s="3"/>
      <c r="F42" s="1"/>
      <c r="G42" s="1"/>
      <c r="H42" s="1"/>
      <c r="I42" s="1"/>
      <c r="J42" s="1"/>
      <c r="K42" s="1"/>
      <c r="L42" s="1"/>
      <c r="M42" s="2"/>
    </row>
    <row r="43" spans="1:13" ht="12.75">
      <c r="A43" s="17" t="s">
        <v>41</v>
      </c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2"/>
    </row>
    <row r="44" spans="1:13" ht="12.75">
      <c r="A44" t="s">
        <v>40</v>
      </c>
      <c r="B44" s="3"/>
      <c r="C44" s="3"/>
      <c r="D44" s="3"/>
      <c r="E44" s="3"/>
      <c r="F44" s="1"/>
      <c r="G44" s="1"/>
      <c r="H44" s="1"/>
      <c r="I44" s="1"/>
      <c r="J44" s="1"/>
      <c r="K44" s="1"/>
      <c r="L44" s="1"/>
      <c r="M44" s="2"/>
    </row>
    <row r="45" spans="2:13" ht="12.75"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2"/>
    </row>
    <row r="46" spans="2:13" ht="12.75">
      <c r="B46" s="3"/>
      <c r="C46" s="3"/>
      <c r="D46" s="3"/>
      <c r="E46" s="3"/>
      <c r="F46" s="1"/>
      <c r="G46" s="1"/>
      <c r="H46" s="1"/>
      <c r="I46" s="1"/>
      <c r="J46" s="1"/>
      <c r="K46" s="1"/>
      <c r="L46" s="1"/>
      <c r="M46" s="2"/>
    </row>
    <row r="47" spans="2:13" ht="12.75">
      <c r="B47" s="3"/>
      <c r="C47" s="3"/>
      <c r="D47" s="3"/>
      <c r="E47" s="3"/>
      <c r="F47" s="1"/>
      <c r="G47" s="1"/>
      <c r="H47" s="1"/>
      <c r="I47" s="1"/>
      <c r="J47" s="1"/>
      <c r="K47" s="1"/>
      <c r="L47" s="1"/>
      <c r="M47" s="2"/>
    </row>
    <row r="48" spans="2:13" ht="12.75">
      <c r="B48" s="3"/>
      <c r="C48" s="3"/>
      <c r="D48" s="3"/>
      <c r="E48" s="3"/>
      <c r="F48" s="1"/>
      <c r="G48" s="1"/>
      <c r="H48" s="1"/>
      <c r="I48" s="1"/>
      <c r="J48" s="1"/>
      <c r="K48" s="1"/>
      <c r="L48" s="1"/>
      <c r="M48" s="2"/>
    </row>
    <row r="49" spans="2:13" ht="12.75">
      <c r="B49" s="3"/>
      <c r="C49" s="3"/>
      <c r="D49" s="3"/>
      <c r="E49" s="3"/>
      <c r="F49" s="1"/>
      <c r="G49" s="1"/>
      <c r="H49" s="1"/>
      <c r="I49" s="1"/>
      <c r="J49" s="1"/>
      <c r="K49" s="1"/>
      <c r="L49" s="1"/>
      <c r="M49" s="2"/>
    </row>
    <row r="50" spans="2:13" ht="12.75">
      <c r="B50" s="3"/>
      <c r="C50" s="3"/>
      <c r="D50" s="3"/>
      <c r="E50" s="3"/>
      <c r="F50" s="1"/>
      <c r="G50" s="1"/>
      <c r="H50" s="1"/>
      <c r="I50" s="1"/>
      <c r="J50" s="1"/>
      <c r="K50" s="1"/>
      <c r="L50" s="1"/>
      <c r="M50" s="2"/>
    </row>
    <row r="51" spans="2:13" ht="12.75">
      <c r="B51" s="3"/>
      <c r="C51" s="3"/>
      <c r="D51" s="3"/>
      <c r="E51" s="3"/>
      <c r="F51" s="1" t="s">
        <v>12</v>
      </c>
      <c r="G51" s="1" t="s">
        <v>12</v>
      </c>
      <c r="H51" s="1" t="s">
        <v>12</v>
      </c>
      <c r="I51" s="1" t="s">
        <v>12</v>
      </c>
      <c r="J51" s="1" t="s">
        <v>12</v>
      </c>
      <c r="K51" s="1" t="s">
        <v>12</v>
      </c>
      <c r="L51" s="1" t="s">
        <v>12</v>
      </c>
      <c r="M51" s="2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</sheetData>
  <sheetProtection/>
  <protectedRanges>
    <protectedRange password="CC5A" sqref="B24:M30" name="Range1"/>
  </protectedRanges>
  <printOptions gridLines="1" headings="1" horizontalCentered="1" verticalCentered="1"/>
  <pageMargins left="0.25" right="0.25" top="0.2" bottom="0.2" header="0.2" footer="0.2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ADMINIBM</cp:lastModifiedBy>
  <cp:lastPrinted>2015-08-20T19:27:33Z</cp:lastPrinted>
  <dcterms:created xsi:type="dcterms:W3CDTF">2003-04-26T19:50:40Z</dcterms:created>
  <dcterms:modified xsi:type="dcterms:W3CDTF">2015-08-20T19:47:11Z</dcterms:modified>
  <cp:category/>
  <cp:version/>
  <cp:contentType/>
  <cp:contentStatus/>
</cp:coreProperties>
</file>